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2\"/>
    </mc:Choice>
  </mc:AlternateContent>
  <bookViews>
    <workbookView xWindow="0" yWindow="0" windowWidth="28800" windowHeight="12210"/>
  </bookViews>
  <sheets>
    <sheet name="ABRIL-JUNIO 2022" sheetId="1" r:id="rId1"/>
  </sheets>
  <externalReferences>
    <externalReference r:id="rId2"/>
  </externalReferences>
  <definedNames>
    <definedName name="_xlnm._FilterDatabase" localSheetId="0" hidden="1">'ABRIL-JUNIO 2022'!$A$6:$H$1006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05" i="1" l="1"/>
  <c r="G1005" i="1"/>
  <c r="F1005" i="1"/>
  <c r="E1005" i="1"/>
  <c r="D1005" i="1"/>
  <c r="C1005" i="1"/>
  <c r="B1005" i="1"/>
  <c r="A1005" i="1"/>
  <c r="H1004" i="1"/>
  <c r="G1004" i="1"/>
  <c r="F1004" i="1"/>
  <c r="E1004" i="1"/>
  <c r="D1004" i="1"/>
  <c r="C1004" i="1"/>
  <c r="B1004" i="1"/>
  <c r="A1004" i="1"/>
  <c r="H1003" i="1"/>
  <c r="G1003" i="1"/>
  <c r="F1003" i="1"/>
  <c r="E1003" i="1"/>
  <c r="D1003" i="1"/>
  <c r="C1003" i="1"/>
  <c r="B1003" i="1"/>
  <c r="A1003" i="1"/>
  <c r="H1002" i="1"/>
  <c r="G1002" i="1"/>
  <c r="F1002" i="1"/>
  <c r="E1002" i="1"/>
  <c r="D1002" i="1"/>
  <c r="C1002" i="1"/>
  <c r="B1002" i="1"/>
  <c r="A1002" i="1"/>
  <c r="H1001" i="1"/>
  <c r="G1001" i="1"/>
  <c r="F1001" i="1"/>
  <c r="E1001" i="1"/>
  <c r="D1001" i="1"/>
  <c r="C1001" i="1"/>
  <c r="B1001" i="1"/>
  <c r="A1001" i="1"/>
  <c r="H1000" i="1"/>
  <c r="G1000" i="1"/>
  <c r="F1000" i="1"/>
  <c r="E1000" i="1"/>
  <c r="D1000" i="1"/>
  <c r="C1000" i="1"/>
  <c r="B1000" i="1"/>
  <c r="A1000" i="1"/>
  <c r="H999" i="1"/>
  <c r="G999" i="1"/>
  <c r="F999" i="1"/>
  <c r="E999" i="1"/>
  <c r="D999" i="1"/>
  <c r="C999" i="1"/>
  <c r="B999" i="1"/>
  <c r="A999" i="1"/>
  <c r="H998" i="1"/>
  <c r="G998" i="1"/>
  <c r="F998" i="1"/>
  <c r="E998" i="1"/>
  <c r="D998" i="1"/>
  <c r="C998" i="1"/>
  <c r="B998" i="1"/>
  <c r="A998" i="1"/>
  <c r="H997" i="1"/>
  <c r="G997" i="1"/>
  <c r="F997" i="1"/>
  <c r="E997" i="1"/>
  <c r="D997" i="1"/>
  <c r="C997" i="1"/>
  <c r="B997" i="1"/>
  <c r="A997" i="1"/>
  <c r="H996" i="1"/>
  <c r="G996" i="1"/>
  <c r="F996" i="1"/>
  <c r="E996" i="1"/>
  <c r="D996" i="1"/>
  <c r="C996" i="1"/>
  <c r="B996" i="1"/>
  <c r="A996" i="1"/>
  <c r="H995" i="1"/>
  <c r="G995" i="1"/>
  <c r="F995" i="1"/>
  <c r="E995" i="1"/>
  <c r="D995" i="1"/>
  <c r="C995" i="1"/>
  <c r="B995" i="1"/>
  <c r="A995" i="1"/>
  <c r="H994" i="1"/>
  <c r="G994" i="1"/>
  <c r="F994" i="1"/>
  <c r="E994" i="1"/>
  <c r="D994" i="1"/>
  <c r="C994" i="1"/>
  <c r="B994" i="1"/>
  <c r="A994" i="1"/>
  <c r="H993" i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F5" i="1" s="1"/>
  <c r="E7" i="1"/>
  <c r="D7" i="1"/>
  <c r="C7" i="1"/>
  <c r="B7" i="1"/>
  <c r="A7" i="1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sharedStrings.xml><?xml version="1.0" encoding="utf-8"?>
<sst xmlns="http://schemas.openxmlformats.org/spreadsheetml/2006/main" count="11" uniqueCount="11">
  <si>
    <t>Inventario de Productos</t>
  </si>
  <si>
    <t>TRIMESTRAL ABRIL-JUNIO 2022</t>
  </si>
  <si>
    <t>FECHA ADQUISICION</t>
  </si>
  <si>
    <t>FECHA REGISTRO</t>
  </si>
  <si>
    <t>CÓDIGO PRODUCTO</t>
  </si>
  <si>
    <t>DESCRIPCIÓN</t>
  </si>
  <si>
    <t>UNIDAD DE MEDIDA</t>
  </si>
  <si>
    <t>STOCK (BALANCE)</t>
  </si>
  <si>
    <t>COSTO UNITARIO</t>
  </si>
  <si>
    <t>TOTAL STOCK RD$</t>
  </si>
  <si>
    <t>TOTAL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</si>
</sst>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theme="6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/>
    <xf numFmtId="164" fontId="0" fillId="0" borderId="0" xfId="1" applyNumberFormat="1" applyFont="1"/>
    <xf numFmtId="43" fontId="4" fillId="0" borderId="1" xfId="1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8" fillId="3" borderId="1" xfId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895350</xdr:colOff>
      <xdr:row>1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6082D-5457-4C74-A5E5-4E2038C81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943100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0</xdr:row>
      <xdr:rowOff>0</xdr:rowOff>
    </xdr:from>
    <xdr:to>
      <xdr:col>5</xdr:col>
      <xdr:colOff>111628</xdr:colOff>
      <xdr:row>4</xdr:row>
      <xdr:rowOff>142607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B0413E-123E-4ED5-AACD-B3ED403B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0"/>
          <a:ext cx="4340728" cy="130465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4</xdr:col>
      <xdr:colOff>206878</xdr:colOff>
      <xdr:row>1014</xdr:row>
      <xdr:rowOff>161657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D4C3BD-7C3B-457A-95E3-4DB4176DC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220637100"/>
          <a:ext cx="4340728" cy="1304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INVENTARIO INTR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2:K1006"/>
  <sheetViews>
    <sheetView showGridLines="0" tabSelected="1" topLeftCell="A990" workbookViewId="0">
      <selection activeCell="H1005" sqref="H1005"/>
    </sheetView>
  </sheetViews>
  <sheetFormatPr baseColWidth="10" defaultRowHeight="15" x14ac:dyDescent="0.25"/>
  <cols>
    <col min="1" max="1" width="15.7109375" customWidth="1"/>
    <col min="2" max="2" width="13.7109375" customWidth="1"/>
    <col min="3" max="3" width="13.28515625" customWidth="1"/>
    <col min="4" max="4" width="48.7109375" customWidth="1"/>
    <col min="5" max="5" width="20.7109375" customWidth="1"/>
    <col min="6" max="6" width="12.7109375" customWidth="1"/>
    <col min="7" max="7" width="15" bestFit="1" customWidth="1"/>
    <col min="8" max="8" width="20.5703125" customWidth="1"/>
  </cols>
  <sheetData>
    <row r="2" spans="1:11" ht="38.25" customHeight="1" x14ac:dyDescent="0.25">
      <c r="I2" s="1"/>
      <c r="J2" s="1"/>
      <c r="K2" s="1"/>
    </row>
    <row r="3" spans="1:11" ht="23.25" x14ac:dyDescent="0.25">
      <c r="A3" s="2" t="s">
        <v>0</v>
      </c>
      <c r="K3" s="1"/>
    </row>
    <row r="4" spans="1:11" x14ac:dyDescent="0.25">
      <c r="A4" s="3" t="s">
        <v>1</v>
      </c>
    </row>
    <row r="5" spans="1:11" ht="15.75" x14ac:dyDescent="0.25">
      <c r="F5" s="4">
        <f>+SUBTOTAL(9,F7:F1006)</f>
        <v>340579</v>
      </c>
      <c r="H5" s="5">
        <v>14359701.66</v>
      </c>
    </row>
    <row r="6" spans="1:11" ht="30" x14ac:dyDescent="0.25">
      <c r="A6" s="6" t="s">
        <v>2</v>
      </c>
      <c r="B6" s="6" t="s">
        <v>3</v>
      </c>
      <c r="C6" s="7" t="s">
        <v>4</v>
      </c>
      <c r="D6" s="8" t="s">
        <v>5</v>
      </c>
      <c r="E6" s="8" t="s">
        <v>6</v>
      </c>
      <c r="F6" s="9" t="s">
        <v>7</v>
      </c>
      <c r="G6" s="10" t="s">
        <v>8</v>
      </c>
      <c r="H6" s="11" t="s">
        <v>9</v>
      </c>
    </row>
    <row r="7" spans="1:11" x14ac:dyDescent="0.25">
      <c r="A7" s="12">
        <f>IFERROR(_xlfn.XLOOKUP([1]!INVENTARIO[[#This Row],[CODIGO CONCATENADO]],[1]!Tabla1[[CODIGO CONCATENADO ]],[1]!Tabla1[FECHA],,0,-1),"")</f>
        <v>44153</v>
      </c>
      <c r="B7" s="12">
        <f>IFERROR(_xlfn.XLOOKUP([1]!INVENTARIO[[#This Row],[CODIGO CONCATENADO]],[1]!Tabla1[[CODIGO CONCATENADO ]],[1]!Tabla1[FECHA],,0,-1),"")</f>
        <v>44153</v>
      </c>
      <c r="C7" s="13" t="str">
        <f>+[1]!Tabla3[[#This Row],[Secuencia]]</f>
        <v>AAC0002</v>
      </c>
      <c r="D7" s="14" t="str">
        <f>+[1]!Tabla3[[#This Row],[Descripcion]]</f>
        <v>ANTORCHA PARA MAPP-GAS (SOLO LA VALVULA)</v>
      </c>
      <c r="E7" s="13" t="str">
        <f>+[1]!Tabla3[[#This Row],[Unidad de medida]]</f>
        <v>UNIDAD</v>
      </c>
      <c r="F7" s="15">
        <f>+[1]!INVENTARIO[[#This Row],[CANTIDAD INICIAL]]+[1]!INVENTARIO[[#This Row],[ENTRADAS]]-[1]!INVENTARIO[[#This Row],[SALIDAS]]+[1]!INVENTARIO[[#This Row],[AJUSTES]]</f>
        <v>1</v>
      </c>
      <c r="G7" s="16">
        <f>IFERROR(_xlfn.XLOOKUP([1]!INVENTARIO[[#This Row],[CODIGO CONCATENADO]],[1]!Tabla1[[CODIGO CONCATENADO ]],[1]!Tabla1[COSTO],,0,-1),"")</f>
        <v>0</v>
      </c>
      <c r="H7" s="16">
        <f>+IFERROR([1]!INVENTARIO[[#This Row],[STOCK (BALANCE)]]*[1]!INVENTARIO[[#This Row],[COSTO UNITARIO]],"")</f>
        <v>0</v>
      </c>
    </row>
    <row r="8" spans="1:11" x14ac:dyDescent="0.25">
      <c r="A8" s="17">
        <f>IFERROR(_xlfn.XLOOKUP([1]!INVENTARIO[[#This Row],[CODIGO CONCATENADO]],[1]!Tabla1[[CODIGO CONCATENADO ]],[1]!Tabla1[FECHA],,0,-1),"")</f>
        <v>44592</v>
      </c>
      <c r="B8" s="17">
        <f>IFERROR(_xlfn.XLOOKUP([1]!INVENTARIO[[#This Row],[CODIGO CONCATENADO]],[1]!Tabla1[[CODIGO CONCATENADO ]],[1]!Tabla1[FECHA],,0,-1),"")</f>
        <v>44592</v>
      </c>
      <c r="C8" s="18" t="str">
        <f>+[1]!Tabla3[[#This Row],[Secuencia]]</f>
        <v>AAC0003</v>
      </c>
      <c r="D8" s="19" t="str">
        <f>+[1]!Tabla3[[#This Row],[Descripcion]]</f>
        <v>ANTORCHA SENCILLA PARA MAPP-GAS</v>
      </c>
      <c r="E8" s="18" t="str">
        <f>+[1]!Tabla3[[#This Row],[Unidad de medida]]</f>
        <v>UNIDAD</v>
      </c>
      <c r="F8" s="20">
        <f>+[1]!INVENTARIO[[#This Row],[CANTIDAD INICIAL]]+[1]!INVENTARIO[[#This Row],[ENTRADAS]]-[1]!INVENTARIO[[#This Row],[SALIDAS]]+[1]!INVENTARIO[[#This Row],[AJUSTES]]</f>
        <v>1</v>
      </c>
      <c r="G8" s="21">
        <f>IFERROR(_xlfn.XLOOKUP([1]!INVENTARIO[[#This Row],[CODIGO CONCATENADO]],[1]!Tabla1[[CODIGO CONCATENADO ]],[1]!Tabla1[COSTO],,0,-1),"")</f>
        <v>1016.95</v>
      </c>
      <c r="H8" s="21">
        <f>+IFERROR([1]!INVENTARIO[[#This Row],[STOCK (BALANCE)]]*[1]!INVENTARIO[[#This Row],[COSTO UNITARIO]],"")</f>
        <v>1016.95</v>
      </c>
    </row>
    <row r="9" spans="1:11" x14ac:dyDescent="0.25">
      <c r="A9" s="12">
        <f>IFERROR(_xlfn.XLOOKUP([1]!INVENTARIO[[#This Row],[CODIGO CONCATENADO]],[1]!Tabla1[[CODIGO CONCATENADO ]],[1]!Tabla1[FECHA],,0,-1),"")</f>
        <v>40945</v>
      </c>
      <c r="B9" s="12">
        <f>IFERROR(_xlfn.XLOOKUP([1]!INVENTARIO[[#This Row],[CODIGO CONCATENADO]],[1]!Tabla1[[CODIGO CONCATENADO ]],[1]!Tabla1[FECHA],,0,-1),"")</f>
        <v>40945</v>
      </c>
      <c r="C9" s="13" t="str">
        <f>+[1]!Tabla3[[#This Row],[Secuencia]]</f>
        <v>AAC0004</v>
      </c>
      <c r="D9" s="14" t="str">
        <f>+[1]!Tabla3[[#This Row],[Descripcion]]</f>
        <v>BASE PARA AIRE</v>
      </c>
      <c r="E9" s="13" t="str">
        <f>+[1]!Tabla3[[#This Row],[Unidad de medida]]</f>
        <v>UNIDAD</v>
      </c>
      <c r="F9" s="15">
        <f>+[1]!INVENTARIO[[#This Row],[CANTIDAD INICIAL]]+[1]!INVENTARIO[[#This Row],[ENTRADAS]]-[1]!INVENTARIO[[#This Row],[SALIDAS]]+[1]!INVENTARIO[[#This Row],[AJUSTES]]</f>
        <v>2</v>
      </c>
      <c r="G9" s="16">
        <f>IFERROR(_xlfn.XLOOKUP([1]!INVENTARIO[[#This Row],[CODIGO CONCATENADO]],[1]!Tabla1[[CODIGO CONCATENADO ]],[1]!Tabla1[COSTO],,0,-1),"")</f>
        <v>1274.4000000000001</v>
      </c>
      <c r="H9" s="16">
        <f>+IFERROR([1]!INVENTARIO[[#This Row],[STOCK (BALANCE)]]*[1]!INVENTARIO[[#This Row],[COSTO UNITARIO]],"")</f>
        <v>2548.8000000000002</v>
      </c>
    </row>
    <row r="10" spans="1:11" x14ac:dyDescent="0.25">
      <c r="A10" s="17">
        <f>IFERROR(_xlfn.XLOOKUP([1]!INVENTARIO[[#This Row],[CODIGO CONCATENADO]],[1]!Tabla1[[CODIGO CONCATENADO ]],[1]!Tabla1[FECHA],,0,-1),"")</f>
        <v>43087</v>
      </c>
      <c r="B10" s="17">
        <f>IFERROR(_xlfn.XLOOKUP([1]!INVENTARIO[[#This Row],[CODIGO CONCATENADO]],[1]!Tabla1[[CODIGO CONCATENADO ]],[1]!Tabla1[FECHA],,0,-1),"")</f>
        <v>43087</v>
      </c>
      <c r="C10" s="18" t="str">
        <f>+[1]!Tabla3[[#This Row],[Secuencia]]</f>
        <v>AAC0005</v>
      </c>
      <c r="D10" s="19" t="str">
        <f>+[1]!Tabla3[[#This Row],[Descripcion]]</f>
        <v>CAPACITORES DE 25</v>
      </c>
      <c r="E10" s="18" t="str">
        <f>+[1]!Tabla3[[#This Row],[Unidad de medida]]</f>
        <v>UNIDAD</v>
      </c>
      <c r="F10" s="20">
        <f>+[1]!INVENTARIO[[#This Row],[CANTIDAD INICIAL]]+[1]!INVENTARIO[[#This Row],[ENTRADAS]]-[1]!INVENTARIO[[#This Row],[SALIDAS]]+[1]!INVENTARIO[[#This Row],[AJUSTES]]</f>
        <v>2</v>
      </c>
      <c r="G10" s="21">
        <f>IFERROR(_xlfn.XLOOKUP([1]!INVENTARIO[[#This Row],[CODIGO CONCATENADO]],[1]!Tabla1[[CODIGO CONCATENADO ]],[1]!Tabla1[COSTO],,0,-1),"")</f>
        <v>223.25</v>
      </c>
      <c r="H10" s="21">
        <f>+IFERROR([1]!INVENTARIO[[#This Row],[STOCK (BALANCE)]]*[1]!INVENTARIO[[#This Row],[COSTO UNITARIO]],"")</f>
        <v>446.5</v>
      </c>
    </row>
    <row r="11" spans="1:11" x14ac:dyDescent="0.25">
      <c r="A11" s="12">
        <f>IFERROR(_xlfn.XLOOKUP([1]!INVENTARIO[[#This Row],[CODIGO CONCATENADO]],[1]!Tabla1[[CODIGO CONCATENADO ]],[1]!Tabla1[FECHA],,0,-1),"")</f>
        <v>43089</v>
      </c>
      <c r="B11" s="12">
        <f>IFERROR(_xlfn.XLOOKUP([1]!INVENTARIO[[#This Row],[CODIGO CONCATENADO]],[1]!Tabla1[[CODIGO CONCATENADO ]],[1]!Tabla1[FECHA],,0,-1),"")</f>
        <v>43089</v>
      </c>
      <c r="C11" s="13" t="str">
        <f>+[1]!Tabla3[[#This Row],[Secuencia]]</f>
        <v>AAC0006</v>
      </c>
      <c r="D11" s="14" t="str">
        <f>+[1]!Tabla3[[#This Row],[Descripcion]]</f>
        <v>CAPACITORES MFD  DE 30</v>
      </c>
      <c r="E11" s="13" t="str">
        <f>+[1]!Tabla3[[#This Row],[Unidad de medida]]</f>
        <v xml:space="preserve">UNIDAD </v>
      </c>
      <c r="F11" s="15">
        <f>+[1]!INVENTARIO[[#This Row],[CANTIDAD INICIAL]]+[1]!INVENTARIO[[#This Row],[ENTRADAS]]-[1]!INVENTARIO[[#This Row],[SALIDAS]]+[1]!INVENTARIO[[#This Row],[AJUSTES]]</f>
        <v>7</v>
      </c>
      <c r="G11" s="16">
        <f>IFERROR(_xlfn.XLOOKUP([1]!INVENTARIO[[#This Row],[CODIGO CONCATENADO]],[1]!Tabla1[[CODIGO CONCATENADO ]],[1]!Tabla1[COSTO],,0,-1),"")</f>
        <v>174</v>
      </c>
      <c r="H11" s="16">
        <f>+IFERROR([1]!INVENTARIO[[#This Row],[STOCK (BALANCE)]]*[1]!INVENTARIO[[#This Row],[COSTO UNITARIO]],"")</f>
        <v>1218</v>
      </c>
    </row>
    <row r="12" spans="1:11" x14ac:dyDescent="0.25">
      <c r="A12" s="17">
        <f>IFERROR(_xlfn.XLOOKUP([1]!INVENTARIO[[#This Row],[CODIGO CONCATENADO]],[1]!Tabla1[[CODIGO CONCATENADO ]],[1]!Tabla1[FECHA],,0,-1),"")</f>
        <v>44155</v>
      </c>
      <c r="B12" s="17">
        <f>IFERROR(_xlfn.XLOOKUP([1]!INVENTARIO[[#This Row],[CODIGO CONCATENADO]],[1]!Tabla1[[CODIGO CONCATENADO ]],[1]!Tabla1[FECHA],,0,-1),"")</f>
        <v>44155</v>
      </c>
      <c r="C12" s="18" t="str">
        <f>+[1]!Tabla3[[#This Row],[Secuencia]]</f>
        <v>AAC0007</v>
      </c>
      <c r="D12" s="19" t="str">
        <f>+[1]!Tabla3[[#This Row],[Descripcion]]</f>
        <v>CAPACITORES MFD  DE 35</v>
      </c>
      <c r="E12" s="18" t="str">
        <f>+[1]!Tabla3[[#This Row],[Unidad de medida]]</f>
        <v xml:space="preserve">UNIDAD </v>
      </c>
      <c r="F12" s="20">
        <f>+[1]!INVENTARIO[[#This Row],[CANTIDAD INICIAL]]+[1]!INVENTARIO[[#This Row],[ENTRADAS]]-[1]!INVENTARIO[[#This Row],[SALIDAS]]+[1]!INVENTARIO[[#This Row],[AJUSTES]]</f>
        <v>6</v>
      </c>
      <c r="G12" s="21">
        <f>IFERROR(_xlfn.XLOOKUP([1]!INVENTARIO[[#This Row],[CODIGO CONCATENADO]],[1]!Tabla1[[CODIGO CONCATENADO ]],[1]!Tabla1[COSTO],,0,-1),"")</f>
        <v>165.2</v>
      </c>
      <c r="H12" s="21">
        <f>+IFERROR([1]!INVENTARIO[[#This Row],[STOCK (BALANCE)]]*[1]!INVENTARIO[[#This Row],[COSTO UNITARIO]],"")</f>
        <v>991.19999999999993</v>
      </c>
    </row>
    <row r="13" spans="1:11" x14ac:dyDescent="0.25">
      <c r="A13" s="12">
        <f>IFERROR(_xlfn.XLOOKUP([1]!INVENTARIO[[#This Row],[CODIGO CONCATENADO]],[1]!Tabla1[[CODIGO CONCATENADO ]],[1]!Tabla1[FECHA],,0,-1),"")</f>
        <v>44155</v>
      </c>
      <c r="B13" s="12">
        <f>IFERROR(_xlfn.XLOOKUP([1]!INVENTARIO[[#This Row],[CODIGO CONCATENADO]],[1]!Tabla1[[CODIGO CONCATENADO ]],[1]!Tabla1[FECHA],,0,-1),"")</f>
        <v>44155</v>
      </c>
      <c r="C13" s="13" t="str">
        <f>+[1]!Tabla3[[#This Row],[Secuencia]]</f>
        <v>AAC0008</v>
      </c>
      <c r="D13" s="14" t="str">
        <f>+[1]!Tabla3[[#This Row],[Descripcion]]</f>
        <v>CAPACITORES MFD  DE 40</v>
      </c>
      <c r="E13" s="13" t="str">
        <f>+[1]!Tabla3[[#This Row],[Unidad de medida]]</f>
        <v xml:space="preserve">UNIDAD </v>
      </c>
      <c r="F13" s="15">
        <f>+[1]!INVENTARIO[[#This Row],[CANTIDAD INICIAL]]+[1]!INVENTARIO[[#This Row],[ENTRADAS]]-[1]!INVENTARIO[[#This Row],[SALIDAS]]+[1]!INVENTARIO[[#This Row],[AJUSTES]]</f>
        <v>8</v>
      </c>
      <c r="G13" s="16">
        <f>IFERROR(_xlfn.XLOOKUP([1]!INVENTARIO[[#This Row],[CODIGO CONCATENADO]],[1]!Tabla1[[CODIGO CONCATENADO ]],[1]!Tabla1[COSTO],,0,-1),"")</f>
        <v>210</v>
      </c>
      <c r="H13" s="16">
        <f>+IFERROR([1]!INVENTARIO[[#This Row],[STOCK (BALANCE)]]*[1]!INVENTARIO[[#This Row],[COSTO UNITARIO]],"")</f>
        <v>1680</v>
      </c>
    </row>
    <row r="14" spans="1:11" x14ac:dyDescent="0.25">
      <c r="A14" s="17">
        <f>IFERROR(_xlfn.XLOOKUP([1]!INVENTARIO[[#This Row],[CODIGO CONCATENADO]],[1]!Tabla1[[CODIGO CONCATENADO ]],[1]!Tabla1[FECHA],,0,-1),"")</f>
        <v>44155</v>
      </c>
      <c r="B14" s="17">
        <f>IFERROR(_xlfn.XLOOKUP([1]!INVENTARIO[[#This Row],[CODIGO CONCATENADO]],[1]!Tabla1[[CODIGO CONCATENADO ]],[1]!Tabla1[FECHA],,0,-1),"")</f>
        <v>44155</v>
      </c>
      <c r="C14" s="18" t="str">
        <f>+[1]!Tabla3[[#This Row],[Secuencia]]</f>
        <v>AAC0009</v>
      </c>
      <c r="D14" s="19" t="str">
        <f>+[1]!Tabla3[[#This Row],[Descripcion]]</f>
        <v>CAPACITORES MFD  DE 45</v>
      </c>
      <c r="E14" s="18" t="str">
        <f>+[1]!Tabla3[[#This Row],[Unidad de medida]]</f>
        <v xml:space="preserve">UNIDAD </v>
      </c>
      <c r="F14" s="20">
        <f>+[1]!INVENTARIO[[#This Row],[CANTIDAD INICIAL]]+[1]!INVENTARIO[[#This Row],[ENTRADAS]]-[1]!INVENTARIO[[#This Row],[SALIDAS]]+[1]!INVENTARIO[[#This Row],[AJUSTES]]</f>
        <v>8</v>
      </c>
      <c r="G14" s="21">
        <f>IFERROR(_xlfn.XLOOKUP([1]!INVENTARIO[[#This Row],[CODIGO CONCATENADO]],[1]!Tabla1[[CODIGO CONCATENADO ]],[1]!Tabla1[COSTO],,0,-1),"")</f>
        <v>260.5</v>
      </c>
      <c r="H14" s="21">
        <f>+IFERROR([1]!INVENTARIO[[#This Row],[STOCK (BALANCE)]]*[1]!INVENTARIO[[#This Row],[COSTO UNITARIO]],"")</f>
        <v>2084</v>
      </c>
    </row>
    <row r="15" spans="1:11" x14ac:dyDescent="0.25">
      <c r="A15" s="12">
        <f>IFERROR(_xlfn.XLOOKUP([1]!INVENTARIO[[#This Row],[CODIGO CONCATENADO]],[1]!Tabla1[[CODIGO CONCATENADO ]],[1]!Tabla1[FECHA],,0,-1),"")</f>
        <v>44151</v>
      </c>
      <c r="B15" s="12">
        <f>IFERROR(_xlfn.XLOOKUP([1]!INVENTARIO[[#This Row],[CODIGO CONCATENADO]],[1]!Tabla1[[CODIGO CONCATENADO ]],[1]!Tabla1[FECHA],,0,-1),"")</f>
        <v>44151</v>
      </c>
      <c r="C15" s="13" t="str">
        <f>+[1]!Tabla3[[#This Row],[Secuencia]]</f>
        <v>AAC0010</v>
      </c>
      <c r="D15" s="14" t="str">
        <f>+[1]!Tabla3[[#This Row],[Descripcion]]</f>
        <v>CAPACITORES MFD  DE 50</v>
      </c>
      <c r="E15" s="13" t="str">
        <f>+[1]!Tabla3[[#This Row],[Unidad de medida]]</f>
        <v xml:space="preserve">UNIDAD </v>
      </c>
      <c r="F15" s="15">
        <f>+[1]!INVENTARIO[[#This Row],[CANTIDAD INICIAL]]+[1]!INVENTARIO[[#This Row],[ENTRADAS]]-[1]!INVENTARIO[[#This Row],[SALIDAS]]+[1]!INVENTARIO[[#This Row],[AJUSTES]]</f>
        <v>3</v>
      </c>
      <c r="G15" s="16">
        <f>IFERROR(_xlfn.XLOOKUP([1]!INVENTARIO[[#This Row],[CODIGO CONCATENADO]],[1]!Tabla1[[CODIGO CONCATENADO ]],[1]!Tabla1[COSTO],,0,-1),"")</f>
        <v>222</v>
      </c>
      <c r="H15" s="16">
        <f>+IFERROR([1]!INVENTARIO[[#This Row],[STOCK (BALANCE)]]*[1]!INVENTARIO[[#This Row],[COSTO UNITARIO]],"")</f>
        <v>666</v>
      </c>
    </row>
    <row r="16" spans="1:11" x14ac:dyDescent="0.25">
      <c r="A16" s="17">
        <f>IFERROR(_xlfn.XLOOKUP([1]!INVENTARIO[[#This Row],[CODIGO CONCATENADO]],[1]!Tabla1[[CODIGO CONCATENADO ]],[1]!Tabla1[FECHA],,0,-1),"")</f>
        <v>44155</v>
      </c>
      <c r="B16" s="17">
        <f>IFERROR(_xlfn.XLOOKUP([1]!INVENTARIO[[#This Row],[CODIGO CONCATENADO]],[1]!Tabla1[[CODIGO CONCATENADO ]],[1]!Tabla1[FECHA],,0,-1),"")</f>
        <v>44155</v>
      </c>
      <c r="C16" s="18" t="str">
        <f>+[1]!Tabla3[[#This Row],[Secuencia]]</f>
        <v>AAC0011</v>
      </c>
      <c r="D16" s="19" t="str">
        <f>+[1]!Tabla3[[#This Row],[Descripcion]]</f>
        <v>CAPACITORES MFD  DE 60</v>
      </c>
      <c r="E16" s="18" t="str">
        <f>+[1]!Tabla3[[#This Row],[Unidad de medida]]</f>
        <v>UNIDAD</v>
      </c>
      <c r="F16" s="20">
        <f>+[1]!INVENTARIO[[#This Row],[CANTIDAD INICIAL]]+[1]!INVENTARIO[[#This Row],[ENTRADAS]]-[1]!INVENTARIO[[#This Row],[SALIDAS]]+[1]!INVENTARIO[[#This Row],[AJUSTES]]</f>
        <v>5</v>
      </c>
      <c r="G16" s="21">
        <f>IFERROR(_xlfn.XLOOKUP([1]!INVENTARIO[[#This Row],[CODIGO CONCATENADO]],[1]!Tabla1[[CODIGO CONCATENADO ]],[1]!Tabla1[COSTO],,0,-1),"")</f>
        <v>253.7</v>
      </c>
      <c r="H16" s="21">
        <f>+IFERROR([1]!INVENTARIO[[#This Row],[STOCK (BALANCE)]]*[1]!INVENTARIO[[#This Row],[COSTO UNITARIO]],"")</f>
        <v>1268.5</v>
      </c>
    </row>
    <row r="17" spans="1:8" x14ac:dyDescent="0.25">
      <c r="A17" s="12">
        <f>IFERROR(_xlfn.XLOOKUP([1]!INVENTARIO[[#This Row],[CODIGO CONCATENADO]],[1]!Tabla1[[CODIGO CONCATENADO ]],[1]!Tabla1[FECHA],,0,-1),"")</f>
        <v>44026</v>
      </c>
      <c r="B17" s="12">
        <f>IFERROR(_xlfn.XLOOKUP([1]!INVENTARIO[[#This Row],[CODIGO CONCATENADO]],[1]!Tabla1[[CODIGO CONCATENADO ]],[1]!Tabla1[FECHA],,0,-1),"")</f>
        <v>44026</v>
      </c>
      <c r="C17" s="13" t="str">
        <f>+[1]!Tabla3[[#This Row],[Secuencia]]</f>
        <v>AAC0012</v>
      </c>
      <c r="D17" s="14" t="str">
        <f>+[1]!Tabla3[[#This Row],[Descripcion]]</f>
        <v>CAPACITORES MFD DE 55</v>
      </c>
      <c r="E17" s="13" t="str">
        <f>+[1]!Tabla3[[#This Row],[Unidad de medida]]</f>
        <v>UNIDAD</v>
      </c>
      <c r="F17" s="15">
        <f>+[1]!INVENTARIO[[#This Row],[CANTIDAD INICIAL]]+[1]!INVENTARIO[[#This Row],[ENTRADAS]]-[1]!INVENTARIO[[#This Row],[SALIDAS]]+[1]!INVENTARIO[[#This Row],[AJUSTES]]</f>
        <v>2</v>
      </c>
      <c r="G17" s="16">
        <f>IFERROR(_xlfn.XLOOKUP([1]!INVENTARIO[[#This Row],[CODIGO CONCATENADO]],[1]!Tabla1[[CODIGO CONCATENADO ]],[1]!Tabla1[COSTO],,0,-1),"")</f>
        <v>246</v>
      </c>
      <c r="H17" s="16">
        <f>+IFERROR([1]!INVENTARIO[[#This Row],[STOCK (BALANCE)]]*[1]!INVENTARIO[[#This Row],[COSTO UNITARIO]],"")</f>
        <v>492</v>
      </c>
    </row>
    <row r="18" spans="1:8" x14ac:dyDescent="0.25">
      <c r="A18" s="17">
        <f>IFERROR(_xlfn.XLOOKUP([1]!INVENTARIO[[#This Row],[CODIGO CONCATENADO]],[1]!Tabla1[[CODIGO CONCATENADO ]],[1]!Tabla1[FECHA],,0,-1),"")</f>
        <v>44540</v>
      </c>
      <c r="B18" s="17">
        <f>IFERROR(_xlfn.XLOOKUP([1]!INVENTARIO[[#This Row],[CODIGO CONCATENADO]],[1]!Tabla1[[CODIGO CONCATENADO ]],[1]!Tabla1[FECHA],,0,-1),"")</f>
        <v>44540</v>
      </c>
      <c r="C18" s="18" t="str">
        <f>+[1]!Tabla3[[#This Row],[Secuencia]]</f>
        <v>AAC0013</v>
      </c>
      <c r="D18" s="19" t="str">
        <f>+[1]!Tabla3[[#This Row],[Descripcion]]</f>
        <v>CERA DE SOLDADURA (FUNDENTE HAGER 90)</v>
      </c>
      <c r="E18" s="18" t="str">
        <f>+[1]!Tabla3[[#This Row],[Unidad de medida]]</f>
        <v>UNIDAD</v>
      </c>
      <c r="F18" s="20">
        <f>+[1]!INVENTARIO[[#This Row],[CANTIDAD INICIAL]]+[1]!INVENTARIO[[#This Row],[ENTRADAS]]-[1]!INVENTARIO[[#This Row],[SALIDAS]]+[1]!INVENTARIO[[#This Row],[AJUSTES]]</f>
        <v>8</v>
      </c>
      <c r="G18" s="21">
        <f>IFERROR(_xlfn.XLOOKUP([1]!INVENTARIO[[#This Row],[CODIGO CONCATENADO]],[1]!Tabla1[[CODIGO CONCATENADO ]],[1]!Tabla1[COSTO],,0,-1),"")</f>
        <v>348</v>
      </c>
      <c r="H18" s="21">
        <f>+IFERROR([1]!INVENTARIO[[#This Row],[STOCK (BALANCE)]]*[1]!INVENTARIO[[#This Row],[COSTO UNITARIO]],"")</f>
        <v>2784</v>
      </c>
    </row>
    <row r="19" spans="1:8" x14ac:dyDescent="0.25">
      <c r="A19" s="12">
        <f>IFERROR(_xlfn.XLOOKUP([1]!INVENTARIO[[#This Row],[CODIGO CONCATENADO]],[1]!Tabla1[[CODIGO CONCATENADO ]],[1]!Tabla1[FECHA],,0,-1),"")</f>
        <v>44109</v>
      </c>
      <c r="B19" s="12">
        <f>IFERROR(_xlfn.XLOOKUP([1]!INVENTARIO[[#This Row],[CODIGO CONCATENADO]],[1]!Tabla1[[CODIGO CONCATENADO ]],[1]!Tabla1[FECHA],,0,-1),"")</f>
        <v>44109</v>
      </c>
      <c r="C19" s="13" t="str">
        <f>+[1]!Tabla3[[#This Row],[Secuencia]]</f>
        <v>AAC0014</v>
      </c>
      <c r="D19" s="14" t="str">
        <f>+[1]!Tabla3[[#This Row],[Descripcion]]</f>
        <v>CONTROL UNIVERSAL  PARA AIRE SPLIT</v>
      </c>
      <c r="E19" s="13" t="str">
        <f>+[1]!Tabla3[[#This Row],[Unidad de medida]]</f>
        <v>UNIDAD</v>
      </c>
      <c r="F19" s="15">
        <f>+[1]!INVENTARIO[[#This Row],[CANTIDAD INICIAL]]+[1]!INVENTARIO[[#This Row],[ENTRADAS]]-[1]!INVENTARIO[[#This Row],[SALIDAS]]+[1]!INVENTARIO[[#This Row],[AJUSTES]]</f>
        <v>0</v>
      </c>
      <c r="G19" s="16">
        <f>IFERROR(_xlfn.XLOOKUP([1]!INVENTARIO[[#This Row],[CODIGO CONCATENADO]],[1]!Tabla1[[CODIGO CONCATENADO ]],[1]!Tabla1[COSTO],,0,-1),"")</f>
        <v>186</v>
      </c>
      <c r="H19" s="16">
        <f>+IFERROR([1]!INVENTARIO[[#This Row],[STOCK (BALANCE)]]*[1]!INVENTARIO[[#This Row],[COSTO UNITARIO]],"")</f>
        <v>0</v>
      </c>
    </row>
    <row r="20" spans="1:8" x14ac:dyDescent="0.25">
      <c r="A20" s="17">
        <f>IFERROR(_xlfn.XLOOKUP([1]!INVENTARIO[[#This Row],[CODIGO CONCATENADO]],[1]!Tabla1[[CODIGO CONCATENADO ]],[1]!Tabla1[FECHA],,0,-1),"")</f>
        <v>44026</v>
      </c>
      <c r="B20" s="17">
        <f>IFERROR(_xlfn.XLOOKUP([1]!INVENTARIO[[#This Row],[CODIGO CONCATENADO]],[1]!Tabla1[[CODIGO CONCATENADO ]],[1]!Tabla1[FECHA],,0,-1),"")</f>
        <v>44026</v>
      </c>
      <c r="C20" s="18" t="str">
        <f>+[1]!Tabla3[[#This Row],[Secuencia]]</f>
        <v>AAC0015</v>
      </c>
      <c r="D20" s="19" t="str">
        <f>+[1]!Tabla3[[#This Row],[Descripcion]]</f>
        <v>DIFUSORES 4X2 TIPO REJILLA</v>
      </c>
      <c r="E20" s="18" t="str">
        <f>+[1]!Tabla3[[#This Row],[Unidad de medida]]</f>
        <v>UNIDAD</v>
      </c>
      <c r="F20" s="20">
        <f>+[1]!INVENTARIO[[#This Row],[CANTIDAD INICIAL]]+[1]!INVENTARIO[[#This Row],[ENTRADAS]]-[1]!INVENTARIO[[#This Row],[SALIDAS]]+[1]!INVENTARIO[[#This Row],[AJUSTES]]</f>
        <v>1</v>
      </c>
      <c r="G20" s="21">
        <f>IFERROR(_xlfn.XLOOKUP([1]!INVENTARIO[[#This Row],[CODIGO CONCATENADO]],[1]!Tabla1[[CODIGO CONCATENADO ]],[1]!Tabla1[COSTO],,0,-1),"")</f>
        <v>324.8</v>
      </c>
      <c r="H20" s="21">
        <f>+IFERROR([1]!INVENTARIO[[#This Row],[STOCK (BALANCE)]]*[1]!INVENTARIO[[#This Row],[COSTO UNITARIO]],"")</f>
        <v>324.8</v>
      </c>
    </row>
    <row r="21" spans="1:8" x14ac:dyDescent="0.25">
      <c r="A21" s="12">
        <f>IFERROR(_xlfn.XLOOKUP([1]!INVENTARIO[[#This Row],[CODIGO CONCATENADO]],[1]!Tabla1[[CODIGO CONCATENADO ]],[1]!Tabla1[FECHA],,0,-1),"")</f>
        <v>44592</v>
      </c>
      <c r="B21" s="12">
        <f>IFERROR(_xlfn.XLOOKUP([1]!INVENTARIO[[#This Row],[CODIGO CONCATENADO]],[1]!Tabla1[[CODIGO CONCATENADO ]],[1]!Tabla1[FECHA],,0,-1),"")</f>
        <v>44592</v>
      </c>
      <c r="C21" s="13" t="str">
        <f>+[1]!Tabla3[[#This Row],[Secuencia]]</f>
        <v>AAC0016</v>
      </c>
      <c r="D21" s="14" t="str">
        <f>+[1]!Tabla3[[#This Row],[Descripcion]]</f>
        <v>DIFUSORES 6X8 TIPO REJILLA (GRANDE)</v>
      </c>
      <c r="E21" s="13" t="str">
        <f>+[1]!Tabla3[[#This Row],[Unidad de medida]]</f>
        <v>UNIDAD</v>
      </c>
      <c r="F21" s="15">
        <f>+[1]!INVENTARIO[[#This Row],[CANTIDAD INICIAL]]+[1]!INVENTARIO[[#This Row],[ENTRADAS]]-[1]!INVENTARIO[[#This Row],[SALIDAS]]+[1]!INVENTARIO[[#This Row],[AJUSTES]]</f>
        <v>9</v>
      </c>
      <c r="G21" s="16">
        <f>IFERROR(_xlfn.XLOOKUP([1]!INVENTARIO[[#This Row],[CODIGO CONCATENADO]],[1]!Tabla1[[CODIGO CONCATENADO ]],[1]!Tabla1[COSTO],,0,-1),"")</f>
        <v>0</v>
      </c>
      <c r="H21" s="16">
        <f>+IFERROR([1]!INVENTARIO[[#This Row],[STOCK (BALANCE)]]*[1]!INVENTARIO[[#This Row],[COSTO UNITARIO]],"")</f>
        <v>0</v>
      </c>
    </row>
    <row r="22" spans="1:8" ht="30" x14ac:dyDescent="0.25">
      <c r="A22" s="17">
        <f>IFERROR(_xlfn.XLOOKUP([1]!INVENTARIO[[#This Row],[CODIGO CONCATENADO]],[1]!Tabla1[[CODIGO CONCATENADO ]],[1]!Tabla1[FECHA],,0,-1),"")</f>
        <v>44540</v>
      </c>
      <c r="B22" s="17">
        <f>IFERROR(_xlfn.XLOOKUP([1]!INVENTARIO[[#This Row],[CODIGO CONCATENADO]],[1]!Tabla1[[CODIGO CONCATENADO ]],[1]!Tabla1[FECHA],,0,-1),"")</f>
        <v>44540</v>
      </c>
      <c r="C22" s="18" t="str">
        <f>+[1]!Tabla3[[#This Row],[Secuencia]]</f>
        <v>AAC0017</v>
      </c>
      <c r="D22" s="19" t="str">
        <f>+[1]!Tabla3[[#This Row],[Descripcion]]</f>
        <v>DUCTERIA FLEXIBLE (PARA EXTRACTOR MECANICO) 25 PIES DE 6 PULGADAS</v>
      </c>
      <c r="E22" s="18" t="str">
        <f>+[1]!Tabla3[[#This Row],[Unidad de medida]]</f>
        <v>UNIDAD</v>
      </c>
      <c r="F22" s="20">
        <f>+[1]!INVENTARIO[[#This Row],[CANTIDAD INICIAL]]+[1]!INVENTARIO[[#This Row],[ENTRADAS]]-[1]!INVENTARIO[[#This Row],[SALIDAS]]+[1]!INVENTARIO[[#This Row],[AJUSTES]]</f>
        <v>1</v>
      </c>
      <c r="G22" s="21">
        <f>IFERROR(_xlfn.XLOOKUP([1]!INVENTARIO[[#This Row],[CODIGO CONCATENADO]],[1]!Tabla1[[CODIGO CONCATENADO ]],[1]!Tabla1[COSTO],,0,-1),"")</f>
        <v>1565</v>
      </c>
      <c r="H22" s="21">
        <f>+IFERROR([1]!INVENTARIO[[#This Row],[STOCK (BALANCE)]]*[1]!INVENTARIO[[#This Row],[COSTO UNITARIO]],"")</f>
        <v>1565</v>
      </c>
    </row>
    <row r="23" spans="1:8" x14ac:dyDescent="0.25">
      <c r="A23" s="12">
        <f>IFERROR(_xlfn.XLOOKUP([1]!INVENTARIO[[#This Row],[CODIGO CONCATENADO]],[1]!Tabla1[[CODIGO CONCATENADO ]],[1]!Tabla1[FECHA],,0,-1),"")</f>
        <v>42989</v>
      </c>
      <c r="B23" s="12">
        <f>IFERROR(_xlfn.XLOOKUP([1]!INVENTARIO[[#This Row],[CODIGO CONCATENADO]],[1]!Tabla1[[CODIGO CONCATENADO ]],[1]!Tabla1[FECHA],,0,-1),"")</f>
        <v>42989</v>
      </c>
      <c r="C23" s="13" t="str">
        <f>+[1]!Tabla3[[#This Row],[Secuencia]]</f>
        <v>AAC0018</v>
      </c>
      <c r="D23" s="14" t="str">
        <f>+[1]!Tabla3[[#This Row],[Descripcion]]</f>
        <v>FILTRO DE SECADO PARA AIRES EN BRONCE</v>
      </c>
      <c r="E23" s="13" t="str">
        <f>+[1]!Tabla3[[#This Row],[Unidad de medida]]</f>
        <v>UNIDAD</v>
      </c>
      <c r="F23" s="15">
        <f>+[1]!INVENTARIO[[#This Row],[CANTIDAD INICIAL]]+[1]!INVENTARIO[[#This Row],[ENTRADAS]]-[1]!INVENTARIO[[#This Row],[SALIDAS]]+[1]!INVENTARIO[[#This Row],[AJUSTES]]</f>
        <v>2</v>
      </c>
      <c r="G23" s="16">
        <f>IFERROR(_xlfn.XLOOKUP([1]!INVENTARIO[[#This Row],[CODIGO CONCATENADO]],[1]!Tabla1[[CODIGO CONCATENADO ]],[1]!Tabla1[COSTO],,0,-1),"")</f>
        <v>0</v>
      </c>
      <c r="H23" s="16">
        <f>+IFERROR([1]!INVENTARIO[[#This Row],[STOCK (BALANCE)]]*[1]!INVENTARIO[[#This Row],[COSTO UNITARIO]],"")</f>
        <v>0</v>
      </c>
    </row>
    <row r="24" spans="1:8" x14ac:dyDescent="0.25">
      <c r="A24" s="17">
        <f>IFERROR(_xlfn.XLOOKUP([1]!INVENTARIO[[#This Row],[CODIGO CONCATENADO]],[1]!Tabla1[[CODIGO CONCATENADO ]],[1]!Tabla1[FECHA],,0,-1),"")</f>
        <v>44028</v>
      </c>
      <c r="B24" s="17">
        <f>IFERROR(_xlfn.XLOOKUP([1]!INVENTARIO[[#This Row],[CODIGO CONCATENADO]],[1]!Tabla1[[CODIGO CONCATENADO ]],[1]!Tabla1[FECHA],,0,-1),"")</f>
        <v>44028</v>
      </c>
      <c r="C24" s="18" t="str">
        <f>+[1]!Tabla3[[#This Row],[Secuencia]]</f>
        <v>AAC0019</v>
      </c>
      <c r="D24" s="19" t="str">
        <f>+[1]!Tabla3[[#This Row],[Descripcion]]</f>
        <v>MAPP-GAS PARA SOLDAR DE 16 ONZAS</v>
      </c>
      <c r="E24" s="18" t="str">
        <f>+[1]!Tabla3[[#This Row],[Unidad de medida]]</f>
        <v>UNIDAD</v>
      </c>
      <c r="F24" s="20">
        <f>+[1]!INVENTARIO[[#This Row],[CANTIDAD INICIAL]]+[1]!INVENTARIO[[#This Row],[ENTRADAS]]-[1]!INVENTARIO[[#This Row],[SALIDAS]]+[1]!INVENTARIO[[#This Row],[AJUSTES]]</f>
        <v>5</v>
      </c>
      <c r="G24" s="21">
        <f>IFERROR(_xlfn.XLOOKUP([1]!INVENTARIO[[#This Row],[CODIGO CONCATENADO]],[1]!Tabla1[[CODIGO CONCATENADO ]],[1]!Tabla1[COSTO],,0,-1),"")</f>
        <v>531</v>
      </c>
      <c r="H24" s="21">
        <f>+IFERROR([1]!INVENTARIO[[#This Row],[STOCK (BALANCE)]]*[1]!INVENTARIO[[#This Row],[COSTO UNITARIO]],"")</f>
        <v>2655</v>
      </c>
    </row>
    <row r="25" spans="1:8" x14ac:dyDescent="0.25">
      <c r="A25" s="12">
        <f>IFERROR(_xlfn.XLOOKUP([1]!INVENTARIO[[#This Row],[CODIGO CONCATENADO]],[1]!Tabla1[[CODIGO CONCATENADO ]],[1]!Tabla1[FECHA],,0,-1),"")</f>
        <v>42689</v>
      </c>
      <c r="B25" s="12">
        <f>IFERROR(_xlfn.XLOOKUP([1]!INVENTARIO[[#This Row],[CODIGO CONCATENADO]],[1]!Tabla1[[CODIGO CONCATENADO ]],[1]!Tabla1[FECHA],,0,-1),"")</f>
        <v>42689</v>
      </c>
      <c r="C25" s="13" t="str">
        <f>+[1]!Tabla3[[#This Row],[Secuencia]]</f>
        <v>AAC0020</v>
      </c>
      <c r="D25" s="14" t="str">
        <f>+[1]!Tabla3[[#This Row],[Descripcion]]</f>
        <v>POWER PACK GRANDES  P/ COMP.  AIRE</v>
      </c>
      <c r="E25" s="13" t="str">
        <f>+[1]!Tabla3[[#This Row],[Unidad de medida]]</f>
        <v>UNIDAD</v>
      </c>
      <c r="F25" s="15">
        <f>+[1]!INVENTARIO[[#This Row],[CANTIDAD INICIAL]]+[1]!INVENTARIO[[#This Row],[ENTRADAS]]-[1]!INVENTARIO[[#This Row],[SALIDAS]]+[1]!INVENTARIO[[#This Row],[AJUSTES]]</f>
        <v>10</v>
      </c>
      <c r="G25" s="16">
        <f>IFERROR(_xlfn.XLOOKUP([1]!INVENTARIO[[#This Row],[CODIGO CONCATENADO]],[1]!Tabla1[[CODIGO CONCATENADO ]],[1]!Tabla1[COSTO],,0,-1),"")</f>
        <v>350</v>
      </c>
      <c r="H25" s="16">
        <f>+IFERROR([1]!INVENTARIO[[#This Row],[STOCK (BALANCE)]]*[1]!INVENTARIO[[#This Row],[COSTO UNITARIO]],"")</f>
        <v>3500</v>
      </c>
    </row>
    <row r="26" spans="1:8" x14ac:dyDescent="0.25">
      <c r="A26" s="17">
        <f>IFERROR(_xlfn.XLOOKUP([1]!INVENTARIO[[#This Row],[CODIGO CONCATENADO]],[1]!Tabla1[[CODIGO CONCATENADO ]],[1]!Tabla1[FECHA],,0,-1),"")</f>
        <v>42689</v>
      </c>
      <c r="B26" s="17">
        <f>IFERROR(_xlfn.XLOOKUP([1]!INVENTARIO[[#This Row],[CODIGO CONCATENADO]],[1]!Tabla1[[CODIGO CONCATENADO ]],[1]!Tabla1[FECHA],,0,-1),"")</f>
        <v>42689</v>
      </c>
      <c r="C26" s="18" t="str">
        <f>+[1]!Tabla3[[#This Row],[Secuencia]]</f>
        <v>AAC0021</v>
      </c>
      <c r="D26" s="19" t="str">
        <f>+[1]!Tabla3[[#This Row],[Descripcion]]</f>
        <v>POWER PACK PEQUEÑOS  P/ COMP. AIRE</v>
      </c>
      <c r="E26" s="18" t="str">
        <f>+[1]!Tabla3[[#This Row],[Unidad de medida]]</f>
        <v>UNIDAD</v>
      </c>
      <c r="F26" s="20">
        <f>+[1]!INVENTARIO[[#This Row],[CANTIDAD INICIAL]]+[1]!INVENTARIO[[#This Row],[ENTRADAS]]-[1]!INVENTARIO[[#This Row],[SALIDAS]]+[1]!INVENTARIO[[#This Row],[AJUSTES]]</f>
        <v>56</v>
      </c>
      <c r="G26" s="21">
        <f>IFERROR(_xlfn.XLOOKUP([1]!INVENTARIO[[#This Row],[CODIGO CONCATENADO]],[1]!Tabla1[[CODIGO CONCATENADO ]],[1]!Tabla1[COSTO],,0,-1),"")</f>
        <v>250</v>
      </c>
      <c r="H26" s="21">
        <f>+IFERROR([1]!INVENTARIO[[#This Row],[STOCK (BALANCE)]]*[1]!INVENTARIO[[#This Row],[COSTO UNITARIO]],"")</f>
        <v>14000</v>
      </c>
    </row>
    <row r="27" spans="1:8" x14ac:dyDescent="0.25">
      <c r="A27" s="12">
        <f>IFERROR(_xlfn.XLOOKUP([1]!INVENTARIO[[#This Row],[CODIGO CONCATENADO]],[1]!Tabla1[[CODIGO CONCATENADO ]],[1]!Tabla1[FECHA],,0,-1),"")</f>
        <v>44699</v>
      </c>
      <c r="B27" s="12">
        <f>IFERROR(_xlfn.XLOOKUP([1]!INVENTARIO[[#This Row],[CODIGO CONCATENADO]],[1]!Tabla1[[CODIGO CONCATENADO ]],[1]!Tabla1[FECHA],,0,-1),"")</f>
        <v>44699</v>
      </c>
      <c r="C27" s="13" t="str">
        <f>+[1]!Tabla3[[#This Row],[Secuencia]]</f>
        <v>AAC0022</v>
      </c>
      <c r="D27" s="14" t="str">
        <f>+[1]!Tabla3[[#This Row],[Descripcion]]</f>
        <v>ROLLO DE TUBERIA 1/2 PARA AIRE</v>
      </c>
      <c r="E27" s="13" t="str">
        <f>+[1]!Tabla3[[#This Row],[Unidad de medida]]</f>
        <v xml:space="preserve">ROLLO </v>
      </c>
      <c r="F27" s="15">
        <f>+[1]!INVENTARIO[[#This Row],[CANTIDAD INICIAL]]+[1]!INVENTARIO[[#This Row],[ENTRADAS]]-[1]!INVENTARIO[[#This Row],[SALIDAS]]+[1]!INVENTARIO[[#This Row],[AJUSTES]]</f>
        <v>4</v>
      </c>
      <c r="G27" s="16">
        <f>IFERROR(_xlfn.XLOOKUP([1]!INVENTARIO[[#This Row],[CODIGO CONCATENADO]],[1]!Tabla1[[CODIGO CONCATENADO ]],[1]!Tabla1[COSTO],,0,-1),"")</f>
        <v>4483.05</v>
      </c>
      <c r="H27" s="16">
        <f>+IFERROR([1]!INVENTARIO[[#This Row],[STOCK (BALANCE)]]*[1]!INVENTARIO[[#This Row],[COSTO UNITARIO]],"")</f>
        <v>17932.2</v>
      </c>
    </row>
    <row r="28" spans="1:8" x14ac:dyDescent="0.25">
      <c r="A28" s="17">
        <f>IFERROR(_xlfn.XLOOKUP([1]!INVENTARIO[[#This Row],[CODIGO CONCATENADO]],[1]!Tabla1[[CODIGO CONCATENADO ]],[1]!Tabla1[FECHA],,0,-1),"")</f>
        <v>44699</v>
      </c>
      <c r="B28" s="17">
        <f>IFERROR(_xlfn.XLOOKUP([1]!INVENTARIO[[#This Row],[CODIGO CONCATENADO]],[1]!Tabla1[[CODIGO CONCATENADO ]],[1]!Tabla1[FECHA],,0,-1),"")</f>
        <v>44699</v>
      </c>
      <c r="C28" s="18" t="str">
        <f>+[1]!Tabla3[[#This Row],[Secuencia]]</f>
        <v>AAC0023</v>
      </c>
      <c r="D28" s="19" t="str">
        <f>+[1]!Tabla3[[#This Row],[Descripcion]]</f>
        <v>ROLLO DE TUBERIA 1/4 PARA AIRE</v>
      </c>
      <c r="E28" s="18" t="str">
        <f>+[1]!Tabla3[[#This Row],[Unidad de medida]]</f>
        <v xml:space="preserve">ROLLO </v>
      </c>
      <c r="F28" s="20">
        <f>+[1]!INVENTARIO[[#This Row],[CANTIDAD INICIAL]]+[1]!INVENTARIO[[#This Row],[ENTRADAS]]-[1]!INVENTARIO[[#This Row],[SALIDAS]]+[1]!INVENTARIO[[#This Row],[AJUSTES]]</f>
        <v>3</v>
      </c>
      <c r="G28" s="21">
        <f>IFERROR(_xlfn.XLOOKUP([1]!INVENTARIO[[#This Row],[CODIGO CONCATENADO]],[1]!Tabla1[[CODIGO CONCATENADO ]],[1]!Tabla1[COSTO],,0,-1),"")</f>
        <v>1851.68</v>
      </c>
      <c r="H28" s="21">
        <f>+IFERROR([1]!INVENTARIO[[#This Row],[STOCK (BALANCE)]]*[1]!INVENTARIO[[#This Row],[COSTO UNITARIO]],"")</f>
        <v>5555.04</v>
      </c>
    </row>
    <row r="29" spans="1:8" x14ac:dyDescent="0.25">
      <c r="A29" s="12">
        <f>IFERROR(_xlfn.XLOOKUP([1]!INVENTARIO[[#This Row],[CODIGO CONCATENADO]],[1]!Tabla1[[CODIGO CONCATENADO ]],[1]!Tabla1[FECHA],,0,-1),"")</f>
        <v>44154</v>
      </c>
      <c r="B29" s="12">
        <f>IFERROR(_xlfn.XLOOKUP([1]!INVENTARIO[[#This Row],[CODIGO CONCATENADO]],[1]!Tabla1[[CODIGO CONCATENADO ]],[1]!Tabla1[FECHA],,0,-1),"")</f>
        <v>44154</v>
      </c>
      <c r="C29" s="13" t="str">
        <f>+[1]!Tabla3[[#This Row],[Secuencia]]</f>
        <v>AAC0024</v>
      </c>
      <c r="D29" s="14" t="str">
        <f>+[1]!Tabla3[[#This Row],[Descripcion]]</f>
        <v xml:space="preserve">ROLLO DE TUBERIA 3/4 PARA AIRE </v>
      </c>
      <c r="E29" s="13" t="str">
        <f>+[1]!Tabla3[[#This Row],[Unidad de medida]]</f>
        <v xml:space="preserve">ROLLO </v>
      </c>
      <c r="F29" s="15">
        <f>+[1]!INVENTARIO[[#This Row],[CANTIDAD INICIAL]]+[1]!INVENTARIO[[#This Row],[ENTRADAS]]-[1]!INVENTARIO[[#This Row],[SALIDAS]]+[1]!INVENTARIO[[#This Row],[AJUSTES]]</f>
        <v>2</v>
      </c>
      <c r="G29" s="16">
        <f>IFERROR(_xlfn.XLOOKUP([1]!INVENTARIO[[#This Row],[CODIGO CONCATENADO]],[1]!Tabla1[[CODIGO CONCATENADO ]],[1]!Tabla1[COSTO],,0,-1),"")</f>
        <v>2415.25</v>
      </c>
      <c r="H29" s="16">
        <f>+IFERROR([1]!INVENTARIO[[#This Row],[STOCK (BALANCE)]]*[1]!INVENTARIO[[#This Row],[COSTO UNITARIO]],"")</f>
        <v>4830.5</v>
      </c>
    </row>
    <row r="30" spans="1:8" x14ac:dyDescent="0.25">
      <c r="A30" s="17">
        <f>IFERROR(_xlfn.XLOOKUP([1]!INVENTARIO[[#This Row],[CODIGO CONCATENADO]],[1]!Tabla1[[CODIGO CONCATENADO ]],[1]!Tabla1[FECHA],,0,-1),"")</f>
        <v>44699</v>
      </c>
      <c r="B30" s="17">
        <f>IFERROR(_xlfn.XLOOKUP([1]!INVENTARIO[[#This Row],[CODIGO CONCATENADO]],[1]!Tabla1[[CODIGO CONCATENADO ]],[1]!Tabla1[FECHA],,0,-1),"")</f>
        <v>44699</v>
      </c>
      <c r="C30" s="18" t="str">
        <f>+[1]!Tabla3[[#This Row],[Secuencia]]</f>
        <v>AAC0025</v>
      </c>
      <c r="D30" s="19" t="str">
        <f>+[1]!Tabla3[[#This Row],[Descripcion]]</f>
        <v>ROLLO DE TUBERIA 3/8 PARA AIRE</v>
      </c>
      <c r="E30" s="18" t="str">
        <f>+[1]!Tabla3[[#This Row],[Unidad de medida]]</f>
        <v xml:space="preserve">ROLLO </v>
      </c>
      <c r="F30" s="20">
        <f>+[1]!INVENTARIO[[#This Row],[CANTIDAD INICIAL]]+[1]!INVENTARIO[[#This Row],[ENTRADAS]]-[1]!INVENTARIO[[#This Row],[SALIDAS]]+[1]!INVENTARIO[[#This Row],[AJUSTES]]</f>
        <v>3</v>
      </c>
      <c r="G30" s="21">
        <f>IFERROR(_xlfn.XLOOKUP([1]!INVENTARIO[[#This Row],[CODIGO CONCATENADO]],[1]!Tabla1[[CODIGO CONCATENADO ]],[1]!Tabla1[COSTO],,0,-1),"")</f>
        <v>3069.91</v>
      </c>
      <c r="H30" s="21">
        <f>+IFERROR([1]!INVENTARIO[[#This Row],[STOCK (BALANCE)]]*[1]!INVENTARIO[[#This Row],[COSTO UNITARIO]],"")</f>
        <v>9209.73</v>
      </c>
    </row>
    <row r="31" spans="1:8" x14ac:dyDescent="0.25">
      <c r="A31" s="12">
        <f>IFERROR(_xlfn.XLOOKUP([1]!INVENTARIO[[#This Row],[CODIGO CONCATENADO]],[1]!Tabla1[[CODIGO CONCATENADO ]],[1]!Tabla1[FECHA],,0,-1),"")</f>
        <v>44699</v>
      </c>
      <c r="B31" s="12">
        <f>IFERROR(_xlfn.XLOOKUP([1]!INVENTARIO[[#This Row],[CODIGO CONCATENADO]],[1]!Tabla1[[CODIGO CONCATENADO ]],[1]!Tabla1[FECHA],,0,-1),"")</f>
        <v>44699</v>
      </c>
      <c r="C31" s="13" t="str">
        <f>+[1]!Tabla3[[#This Row],[Secuencia]]</f>
        <v>AAC0026</v>
      </c>
      <c r="D31" s="14" t="str">
        <f>+[1]!Tabla3[[#This Row],[Descripcion]]</f>
        <v xml:space="preserve">ROLLO DE TUBERIA 5/8 PARA AIRE </v>
      </c>
      <c r="E31" s="13" t="str">
        <f>+[1]!Tabla3[[#This Row],[Unidad de medida]]</f>
        <v xml:space="preserve">ROLLO </v>
      </c>
      <c r="F31" s="15">
        <f>+[1]!INVENTARIO[[#This Row],[CANTIDAD INICIAL]]+[1]!INVENTARIO[[#This Row],[ENTRADAS]]-[1]!INVENTARIO[[#This Row],[SALIDAS]]+[1]!INVENTARIO[[#This Row],[AJUSTES]]</f>
        <v>4</v>
      </c>
      <c r="G31" s="16">
        <f>IFERROR(_xlfn.XLOOKUP([1]!INVENTARIO[[#This Row],[CODIGO CONCATENADO]],[1]!Tabla1[[CODIGO CONCATENADO ]],[1]!Tabla1[COSTO],,0,-1),"")</f>
        <v>5944.91</v>
      </c>
      <c r="H31" s="16">
        <f>+IFERROR([1]!INVENTARIO[[#This Row],[STOCK (BALANCE)]]*[1]!INVENTARIO[[#This Row],[COSTO UNITARIO]],"")</f>
        <v>23779.64</v>
      </c>
    </row>
    <row r="32" spans="1:8" x14ac:dyDescent="0.25">
      <c r="A32" s="17">
        <f>IFERROR(_xlfn.XLOOKUP([1]!INVENTARIO[[#This Row],[CODIGO CONCATENADO]],[1]!Tabla1[[CODIGO CONCATENADO ]],[1]!Tabla1[FECHA],,0,-1),"")</f>
        <v>44540</v>
      </c>
      <c r="B32" s="17">
        <f>IFERROR(_xlfn.XLOOKUP([1]!INVENTARIO[[#This Row],[CODIGO CONCATENADO]],[1]!Tabla1[[CODIGO CONCATENADO ]],[1]!Tabla1[FECHA],,0,-1),"")</f>
        <v>44540</v>
      </c>
      <c r="C32" s="18" t="str">
        <f>+[1]!Tabla3[[#This Row],[Secuencia]]</f>
        <v>AAC0027</v>
      </c>
      <c r="D32" s="19" t="str">
        <f>+[1]!Tabla3[[#This Row],[Descripcion]]</f>
        <v>SELLANTE EN AEROSOL</v>
      </c>
      <c r="E32" s="18" t="str">
        <f>+[1]!Tabla3[[#This Row],[Unidad de medida]]</f>
        <v>UNIDAD</v>
      </c>
      <c r="F32" s="20">
        <f>+[1]!INVENTARIO[[#This Row],[CANTIDAD INICIAL]]+[1]!INVENTARIO[[#This Row],[ENTRADAS]]-[1]!INVENTARIO[[#This Row],[SALIDAS]]+[1]!INVENTARIO[[#This Row],[AJUSTES]]</f>
        <v>1</v>
      </c>
      <c r="G32" s="21">
        <f>IFERROR(_xlfn.XLOOKUP([1]!INVENTARIO[[#This Row],[CODIGO CONCATENADO]],[1]!Tabla1[[CODIGO CONCATENADO ]],[1]!Tabla1[COSTO],,0,-1),"")</f>
        <v>690</v>
      </c>
      <c r="H32" s="21">
        <f>+IFERROR([1]!INVENTARIO[[#This Row],[STOCK (BALANCE)]]*[1]!INVENTARIO[[#This Row],[COSTO UNITARIO]],"")</f>
        <v>690</v>
      </c>
    </row>
    <row r="33" spans="1:8" x14ac:dyDescent="0.25">
      <c r="A33" s="12">
        <f>IFERROR(_xlfn.XLOOKUP([1]!INVENTARIO[[#This Row],[CODIGO CONCATENADO]],[1]!Tabla1[[CODIGO CONCATENADO ]],[1]!Tabla1[FECHA],,0,-1),"")</f>
        <v>44700</v>
      </c>
      <c r="B33" s="12">
        <f>IFERROR(_xlfn.XLOOKUP([1]!INVENTARIO[[#This Row],[CODIGO CONCATENADO]],[1]!Tabla1[[CODIGO CONCATENADO ]],[1]!Tabla1[FECHA],,0,-1),"")</f>
        <v>44700</v>
      </c>
      <c r="C33" s="13" t="str">
        <f>+[1]!Tabla3[[#This Row],[Secuencia]]</f>
        <v>AAC0028</v>
      </c>
      <c r="D33" s="14" t="str">
        <f>+[1]!Tabla3[[#This Row],[Descripcion]]</f>
        <v>TANQUE DE GAS REFRIGERANTE 410 (DE 22 LIBRAS)</v>
      </c>
      <c r="E33" s="13" t="str">
        <f>+[1]!Tabla3[[#This Row],[Unidad de medida]]</f>
        <v>UNIDAD</v>
      </c>
      <c r="F33" s="15">
        <f>+[1]!INVENTARIO[[#This Row],[CANTIDAD INICIAL]]+[1]!INVENTARIO[[#This Row],[ENTRADAS]]-[1]!INVENTARIO[[#This Row],[SALIDAS]]+[1]!INVENTARIO[[#This Row],[AJUSTES]]</f>
        <v>5</v>
      </c>
      <c r="G33" s="16">
        <f>IFERROR(_xlfn.XLOOKUP([1]!INVENTARIO[[#This Row],[CODIGO CONCATENADO]],[1]!Tabla1[[CODIGO CONCATENADO ]],[1]!Tabla1[COSTO],,0,-1),"")</f>
        <v>8966.1</v>
      </c>
      <c r="H33" s="16">
        <f>+IFERROR([1]!INVENTARIO[[#This Row],[STOCK (BALANCE)]]*[1]!INVENTARIO[[#This Row],[COSTO UNITARIO]],"")</f>
        <v>44830.5</v>
      </c>
    </row>
    <row r="34" spans="1:8" x14ac:dyDescent="0.25">
      <c r="A34" s="17">
        <f>IFERROR(_xlfn.XLOOKUP([1]!INVENTARIO[[#This Row],[CODIGO CONCATENADO]],[1]!Tabla1[[CODIGO CONCATENADO ]],[1]!Tabla1[FECHA],,0,-1),"")</f>
        <v>44699</v>
      </c>
      <c r="B34" s="17">
        <f>IFERROR(_xlfn.XLOOKUP([1]!INVENTARIO[[#This Row],[CODIGO CONCATENADO]],[1]!Tabla1[[CODIGO CONCATENADO ]],[1]!Tabla1[FECHA],,0,-1),"")</f>
        <v>44699</v>
      </c>
      <c r="C34" s="18" t="str">
        <f>+[1]!Tabla3[[#This Row],[Secuencia]]</f>
        <v>AAC0029</v>
      </c>
      <c r="D34" s="19" t="str">
        <f>+[1]!Tabla3[[#This Row],[Descripcion]]</f>
        <v>TANQUE DE GAS REFRIGERANTE R-22 (DE 22 LIBRAS)</v>
      </c>
      <c r="E34" s="18" t="str">
        <f>+[1]!Tabla3[[#This Row],[Unidad de medida]]</f>
        <v>TANQUES</v>
      </c>
      <c r="F34" s="20">
        <f>+[1]!INVENTARIO[[#This Row],[CANTIDAD INICIAL]]+[1]!INVENTARIO[[#This Row],[ENTRADAS]]-[1]!INVENTARIO[[#This Row],[SALIDAS]]+[1]!INVENTARIO[[#This Row],[AJUSTES]]</f>
        <v>4</v>
      </c>
      <c r="G34" s="21">
        <f>IFERROR(_xlfn.XLOOKUP([1]!INVENTARIO[[#This Row],[CODIGO CONCATENADO]],[1]!Tabla1[[CODIGO CONCATENADO ]],[1]!Tabla1[COSTO],,0,-1),"")</f>
        <v>5481.98</v>
      </c>
      <c r="H34" s="21">
        <f>+IFERROR([1]!INVENTARIO[[#This Row],[STOCK (BALANCE)]]*[1]!INVENTARIO[[#This Row],[COSTO UNITARIO]],"")</f>
        <v>21927.919999999998</v>
      </c>
    </row>
    <row r="35" spans="1:8" x14ac:dyDescent="0.25">
      <c r="A35" s="12">
        <f>IFERROR(_xlfn.XLOOKUP([1]!INVENTARIO[[#This Row],[CODIGO CONCATENADO]],[1]!Tabla1[[CODIGO CONCATENADO ]],[1]!Tabla1[FECHA],,0,-1),"")</f>
        <v>44153</v>
      </c>
      <c r="B35" s="12">
        <f>IFERROR(_xlfn.XLOOKUP([1]!INVENTARIO[[#This Row],[CODIGO CONCATENADO]],[1]!Tabla1[[CODIGO CONCATENADO ]],[1]!Tabla1[FECHA],,0,-1),"")</f>
        <v>44153</v>
      </c>
      <c r="C35" s="13" t="str">
        <f>+[1]!Tabla3[[#This Row],[Secuencia]]</f>
        <v>AAC0030</v>
      </c>
      <c r="D35" s="14" t="str">
        <f>+[1]!Tabla3[[#This Row],[Descripcion]]</f>
        <v xml:space="preserve">TARJETA UNIVERSAL PARA AIRES ACONDICIONADOS </v>
      </c>
      <c r="E35" s="13" t="str">
        <f>+[1]!Tabla3[[#This Row],[Unidad de medida]]</f>
        <v>UNIDAD</v>
      </c>
      <c r="F35" s="15">
        <f>+[1]!INVENTARIO[[#This Row],[CANTIDAD INICIAL]]+[1]!INVENTARIO[[#This Row],[ENTRADAS]]-[1]!INVENTARIO[[#This Row],[SALIDAS]]+[1]!INVENTARIO[[#This Row],[AJUSTES]]</f>
        <v>7</v>
      </c>
      <c r="G35" s="16">
        <f>IFERROR(_xlfn.XLOOKUP([1]!INVENTARIO[[#This Row],[CODIGO CONCATENADO]],[1]!Tabla1[[CODIGO CONCATENADO ]],[1]!Tabla1[COSTO],,0,-1),"")</f>
        <v>625.41999999999996</v>
      </c>
      <c r="H35" s="16">
        <f>+IFERROR([1]!INVENTARIO[[#This Row],[STOCK (BALANCE)]]*[1]!INVENTARIO[[#This Row],[COSTO UNITARIO]],"")</f>
        <v>4377.9399999999996</v>
      </c>
    </row>
    <row r="36" spans="1:8" x14ac:dyDescent="0.25">
      <c r="A36" s="17">
        <f>IFERROR(_xlfn.XLOOKUP([1]!INVENTARIO[[#This Row],[CODIGO CONCATENADO]],[1]!Tabla1[[CODIGO CONCATENADO ]],[1]!Tabla1[FECHA],,0,-1),"")</f>
        <v>44152</v>
      </c>
      <c r="B36" s="17">
        <f>IFERROR(_xlfn.XLOOKUP([1]!INVENTARIO[[#This Row],[CODIGO CONCATENADO]],[1]!Tabla1[[CODIGO CONCATENADO ]],[1]!Tabla1[FECHA],,0,-1),"")</f>
        <v>44152</v>
      </c>
      <c r="C36" s="18" t="str">
        <f>+[1]!Tabla3[[#This Row],[Secuencia]]</f>
        <v>AAC0031</v>
      </c>
      <c r="D36" s="19" t="str">
        <f>+[1]!Tabla3[[#This Row],[Descripcion]]</f>
        <v>TERMOSTATO AMB HOMY WELL DE AIRE</v>
      </c>
      <c r="E36" s="18" t="str">
        <f>+[1]!Tabla3[[#This Row],[Unidad de medida]]</f>
        <v>UNIDAD</v>
      </c>
      <c r="F36" s="20">
        <f>+[1]!INVENTARIO[[#This Row],[CANTIDAD INICIAL]]+[1]!INVENTARIO[[#This Row],[ENTRADAS]]-[1]!INVENTARIO[[#This Row],[SALIDAS]]+[1]!INVENTARIO[[#This Row],[AJUSTES]]</f>
        <v>14</v>
      </c>
      <c r="G36" s="21">
        <f>IFERROR(_xlfn.XLOOKUP([1]!INVENTARIO[[#This Row],[CODIGO CONCATENADO]],[1]!Tabla1[[CODIGO CONCATENADO ]],[1]!Tabla1[COSTO],,0,-1),"")</f>
        <v>104.2</v>
      </c>
      <c r="H36" s="21">
        <f>+IFERROR([1]!INVENTARIO[[#This Row],[STOCK (BALANCE)]]*[1]!INVENTARIO[[#This Row],[COSTO UNITARIO]],"")</f>
        <v>1458.8</v>
      </c>
    </row>
    <row r="37" spans="1:8" x14ac:dyDescent="0.25">
      <c r="A37" s="12">
        <f>IFERROR(_xlfn.XLOOKUP([1]!INVENTARIO[[#This Row],[CODIGO CONCATENADO]],[1]!Tabla1[[CODIGO CONCATENADO ]],[1]!Tabla1[FECHA],,0,-1),"")</f>
        <v>43075</v>
      </c>
      <c r="B37" s="12">
        <f>IFERROR(_xlfn.XLOOKUP([1]!INVENTARIO[[#This Row],[CODIGO CONCATENADO]],[1]!Tabla1[[CODIGO CONCATENADO ]],[1]!Tabla1[FECHA],,0,-1),"")</f>
        <v>43075</v>
      </c>
      <c r="C37" s="13" t="str">
        <f>+[1]!Tabla3[[#This Row],[Secuencia]]</f>
        <v>AAC0032</v>
      </c>
      <c r="D37" s="14" t="str">
        <f>+[1]!Tabla3[[#This Row],[Descripcion]]</f>
        <v>TIJERAS PARA LATAS DE GAS 410</v>
      </c>
      <c r="E37" s="13" t="str">
        <f>+[1]!Tabla3[[#This Row],[Unidad de medida]]</f>
        <v>UNIDAD</v>
      </c>
      <c r="F37" s="15">
        <f>+[1]!INVENTARIO[[#This Row],[CANTIDAD INICIAL]]+[1]!INVENTARIO[[#This Row],[ENTRADAS]]-[1]!INVENTARIO[[#This Row],[SALIDAS]]+[1]!INVENTARIO[[#This Row],[AJUSTES]]</f>
        <v>4</v>
      </c>
      <c r="G37" s="16">
        <f>IFERROR(_xlfn.XLOOKUP([1]!INVENTARIO[[#This Row],[CODIGO CONCATENADO]],[1]!Tabla1[[CODIGO CONCATENADO ]],[1]!Tabla1[COSTO],,0,-1),"")</f>
        <v>250</v>
      </c>
      <c r="H37" s="16">
        <f>+IFERROR([1]!INVENTARIO[[#This Row],[STOCK (BALANCE)]]*[1]!INVENTARIO[[#This Row],[COSTO UNITARIO]],"")</f>
        <v>1000</v>
      </c>
    </row>
    <row r="38" spans="1:8" x14ac:dyDescent="0.25">
      <c r="A38" s="17">
        <f>IFERROR(_xlfn.XLOOKUP([1]!INVENTARIO[[#This Row],[CODIGO CONCATENADO]],[1]!Tabla1[[CODIGO CONCATENADO ]],[1]!Tabla1[FECHA],,0,-1),"")</f>
        <v>44109</v>
      </c>
      <c r="B38" s="17">
        <f>IFERROR(_xlfn.XLOOKUP([1]!INVENTARIO[[#This Row],[CODIGO CONCATENADO]],[1]!Tabla1[[CODIGO CONCATENADO ]],[1]!Tabla1[FECHA],,0,-1),"")</f>
        <v>44109</v>
      </c>
      <c r="C38" s="18" t="str">
        <f>+[1]!Tabla3[[#This Row],[Secuencia]]</f>
        <v>AAC0033</v>
      </c>
      <c r="D38" s="19" t="str">
        <f>+[1]!Tabla3[[#This Row],[Descripcion]]</f>
        <v xml:space="preserve">TIMER GENERICO (DELAY) GAIR </v>
      </c>
      <c r="E38" s="18" t="str">
        <f>+[1]!Tabla3[[#This Row],[Unidad de medida]]</f>
        <v>UNIDAD</v>
      </c>
      <c r="F38" s="20">
        <f>+[1]!INVENTARIO[[#This Row],[CANTIDAD INICIAL]]+[1]!INVENTARIO[[#This Row],[ENTRADAS]]-[1]!INVENTARIO[[#This Row],[SALIDAS]]+[1]!INVENTARIO[[#This Row],[AJUSTES]]</f>
        <v>75</v>
      </c>
      <c r="G38" s="21">
        <f>IFERROR(_xlfn.XLOOKUP([1]!INVENTARIO[[#This Row],[CODIGO CONCATENADO]],[1]!Tabla1[[CODIGO CONCATENADO ]],[1]!Tabla1[COSTO],,0,-1),"")</f>
        <v>0</v>
      </c>
      <c r="H38" s="21">
        <f>+IFERROR([1]!INVENTARIO[[#This Row],[STOCK (BALANCE)]]*[1]!INVENTARIO[[#This Row],[COSTO UNITARIO]],"")</f>
        <v>0</v>
      </c>
    </row>
    <row r="39" spans="1:8" x14ac:dyDescent="0.25">
      <c r="A39" s="12">
        <f>IFERROR(_xlfn.XLOOKUP([1]!INVENTARIO[[#This Row],[CODIGO CONCATENADO]],[1]!Tabla1[[CODIGO CONCATENADO ]],[1]!Tabla1[FECHA],,0,-1),"")</f>
        <v>44154</v>
      </c>
      <c r="B39" s="12">
        <f>IFERROR(_xlfn.XLOOKUP([1]!INVENTARIO[[#This Row],[CODIGO CONCATENADO]],[1]!Tabla1[[CODIGO CONCATENADO ]],[1]!Tabla1[FECHA],,0,-1),"")</f>
        <v>44154</v>
      </c>
      <c r="C39" s="13" t="str">
        <f>+[1]!Tabla3[[#This Row],[Secuencia]]</f>
        <v>AAC0034</v>
      </c>
      <c r="D39" s="14" t="str">
        <f>+[1]!Tabla3[[#This Row],[Descripcion]]</f>
        <v>VACUCEL DE 1 3/8 X 3/8</v>
      </c>
      <c r="E39" s="13" t="str">
        <f>+[1]!Tabla3[[#This Row],[Unidad de medida]]</f>
        <v>UNIDAD</v>
      </c>
      <c r="F39" s="15">
        <f>+[1]!INVENTARIO[[#This Row],[CANTIDAD INICIAL]]+[1]!INVENTARIO[[#This Row],[ENTRADAS]]-[1]!INVENTARIO[[#This Row],[SALIDAS]]+[1]!INVENTARIO[[#This Row],[AJUSTES]]</f>
        <v>8</v>
      </c>
      <c r="G39" s="16">
        <f>IFERROR(_xlfn.XLOOKUP([1]!INVENTARIO[[#This Row],[CODIGO CONCATENADO]],[1]!Tabla1[[CODIGO CONCATENADO ]],[1]!Tabla1[COSTO],,0,-1),"")</f>
        <v>73.22</v>
      </c>
      <c r="H39" s="16">
        <f>+IFERROR([1]!INVENTARIO[[#This Row],[STOCK (BALANCE)]]*[1]!INVENTARIO[[#This Row],[COSTO UNITARIO]],"")</f>
        <v>585.76</v>
      </c>
    </row>
    <row r="40" spans="1:8" x14ac:dyDescent="0.25">
      <c r="A40" s="17">
        <f>IFERROR(_xlfn.XLOOKUP([1]!INVENTARIO[[#This Row],[CODIGO CONCATENADO]],[1]!Tabla1[[CODIGO CONCATENADO ]],[1]!Tabla1[FECHA],,0,-1),"")</f>
        <v>44154</v>
      </c>
      <c r="B40" s="17">
        <f>IFERROR(_xlfn.XLOOKUP([1]!INVENTARIO[[#This Row],[CODIGO CONCATENADO]],[1]!Tabla1[[CODIGO CONCATENADO ]],[1]!Tabla1[FECHA],,0,-1),"")</f>
        <v>44154</v>
      </c>
      <c r="C40" s="18" t="str">
        <f>+[1]!Tabla3[[#This Row],[Secuencia]]</f>
        <v>AAC0035</v>
      </c>
      <c r="D40" s="19" t="str">
        <f>+[1]!Tabla3[[#This Row],[Descripcion]]</f>
        <v>VACUCEL DE 2 3/8 X 3/8</v>
      </c>
      <c r="E40" s="18" t="str">
        <f>+[1]!Tabla3[[#This Row],[Unidad de medida]]</f>
        <v>UNIDAD</v>
      </c>
      <c r="F40" s="20">
        <f>+[1]!INVENTARIO[[#This Row],[CANTIDAD INICIAL]]+[1]!INVENTARIO[[#This Row],[ENTRADAS]]-[1]!INVENTARIO[[#This Row],[SALIDAS]]+[1]!INVENTARIO[[#This Row],[AJUSTES]]</f>
        <v>7</v>
      </c>
      <c r="G40" s="21">
        <f>IFERROR(_xlfn.XLOOKUP([1]!INVENTARIO[[#This Row],[CODIGO CONCATENADO]],[1]!Tabla1[[CODIGO CONCATENADO ]],[1]!Tabla1[COSTO],,0,-1),"")</f>
        <v>81.349999999999994</v>
      </c>
      <c r="H40" s="21">
        <f>+IFERROR([1]!INVENTARIO[[#This Row],[STOCK (BALANCE)]]*[1]!INVENTARIO[[#This Row],[COSTO UNITARIO]],"")</f>
        <v>569.44999999999993</v>
      </c>
    </row>
    <row r="41" spans="1:8" x14ac:dyDescent="0.25">
      <c r="A41" s="12">
        <f>IFERROR(_xlfn.XLOOKUP([1]!INVENTARIO[[#This Row],[CODIGO CONCATENADO]],[1]!Tabla1[[CODIGO CONCATENADO ]],[1]!Tabla1[FECHA],,0,-1),"")</f>
        <v>44699</v>
      </c>
      <c r="B41" s="12">
        <f>IFERROR(_xlfn.XLOOKUP([1]!INVENTARIO[[#This Row],[CODIGO CONCATENADO]],[1]!Tabla1[[CODIGO CONCATENADO ]],[1]!Tabla1[FECHA],,0,-1),"")</f>
        <v>44699</v>
      </c>
      <c r="C41" s="13" t="str">
        <f>+[1]!Tabla3[[#This Row],[Secuencia]]</f>
        <v>AAC0036</v>
      </c>
      <c r="D41" s="14" t="str">
        <f>+[1]!Tabla3[[#This Row],[Descripcion]]</f>
        <v>VACUCEL DE 5/8</v>
      </c>
      <c r="E41" s="13" t="str">
        <f>+[1]!Tabla3[[#This Row],[Unidad de medida]]</f>
        <v>UNIDAD</v>
      </c>
      <c r="F41" s="15">
        <f>+[1]!INVENTARIO[[#This Row],[CANTIDAD INICIAL]]+[1]!INVENTARIO[[#This Row],[ENTRADAS]]-[1]!INVENTARIO[[#This Row],[SALIDAS]]+[1]!INVENTARIO[[#This Row],[AJUSTES]]</f>
        <v>5</v>
      </c>
      <c r="G41" s="16">
        <f>IFERROR(_xlfn.XLOOKUP([1]!INVENTARIO[[#This Row],[CODIGO CONCATENADO]],[1]!Tabla1[[CODIGO CONCATENADO ]],[1]!Tabla1[COSTO],,0,-1),"")</f>
        <v>73.08</v>
      </c>
      <c r="H41" s="16">
        <f>+IFERROR([1]!INVENTARIO[[#This Row],[STOCK (BALANCE)]]*[1]!INVENTARIO[[#This Row],[COSTO UNITARIO]],"")</f>
        <v>365.4</v>
      </c>
    </row>
    <row r="42" spans="1:8" x14ac:dyDescent="0.25">
      <c r="A42" s="17">
        <f>IFERROR(_xlfn.XLOOKUP([1]!INVENTARIO[[#This Row],[CODIGO CONCATENADO]],[1]!Tabla1[[CODIGO CONCATENADO ]],[1]!Tabla1[FECHA],,0,-1),"")</f>
        <v>44154</v>
      </c>
      <c r="B42" s="17">
        <f>IFERROR(_xlfn.XLOOKUP([1]!INVENTARIO[[#This Row],[CODIGO CONCATENADO]],[1]!Tabla1[[CODIGO CONCATENADO ]],[1]!Tabla1[FECHA],,0,-1),"")</f>
        <v>44154</v>
      </c>
      <c r="C42" s="18" t="str">
        <f>+[1]!Tabla3[[#This Row],[Secuencia]]</f>
        <v>AAC0037</v>
      </c>
      <c r="D42" s="19" t="str">
        <f>+[1]!Tabla3[[#This Row],[Descripcion]]</f>
        <v xml:space="preserve">VARILLA DE PLATA </v>
      </c>
      <c r="E42" s="18" t="str">
        <f>+[1]!Tabla3[[#This Row],[Unidad de medida]]</f>
        <v>UNIDAD</v>
      </c>
      <c r="F42" s="20">
        <f>+[1]!INVENTARIO[[#This Row],[CANTIDAD INICIAL]]+[1]!INVENTARIO[[#This Row],[ENTRADAS]]-[1]!INVENTARIO[[#This Row],[SALIDAS]]+[1]!INVENTARIO[[#This Row],[AJUSTES]]</f>
        <v>0</v>
      </c>
      <c r="G42" s="21">
        <f>IFERROR(_xlfn.XLOOKUP([1]!INVENTARIO[[#This Row],[CODIGO CONCATENADO]],[1]!Tabla1[[CODIGO CONCATENADO ]],[1]!Tabla1[COSTO],,0,-1),"")</f>
        <v>24.41</v>
      </c>
      <c r="H42" s="21">
        <f>+IFERROR([1]!INVENTARIO[[#This Row],[STOCK (BALANCE)]]*[1]!INVENTARIO[[#This Row],[COSTO UNITARIO]],"")</f>
        <v>0</v>
      </c>
    </row>
    <row r="43" spans="1:8" x14ac:dyDescent="0.25">
      <c r="A43" s="12">
        <f>IFERROR(_xlfn.XLOOKUP([1]!INVENTARIO[[#This Row],[CODIGO CONCATENADO]],[1]!Tabla1[[CODIGO CONCATENADO ]],[1]!Tabla1[FECHA],,0,-1),"")</f>
        <v>44699</v>
      </c>
      <c r="B43" s="12">
        <f>IFERROR(_xlfn.XLOOKUP([1]!INVENTARIO[[#This Row],[CODIGO CONCATENADO]],[1]!Tabla1[[CODIGO CONCATENADO ]],[1]!Tabla1[FECHA],,0,-1),"")</f>
        <v>44699</v>
      </c>
      <c r="C43" s="13" t="str">
        <f>+[1]!Tabla3[[#This Row],[Secuencia]]</f>
        <v>AAC0038</v>
      </c>
      <c r="D43" s="14" t="str">
        <f>+[1]!Tabla3[[#This Row],[Descripcion]]</f>
        <v>VACUCEL 3/4</v>
      </c>
      <c r="E43" s="13" t="str">
        <f>+[1]!Tabla3[[#This Row],[Unidad de medida]]</f>
        <v>UNIDAD</v>
      </c>
      <c r="F43" s="15">
        <f>+[1]!INVENTARIO[[#This Row],[CANTIDAD INICIAL]]+[1]!INVENTARIO[[#This Row],[ENTRADAS]]-[1]!INVENTARIO[[#This Row],[SALIDAS]]+[1]!INVENTARIO[[#This Row],[AJUSTES]]</f>
        <v>5</v>
      </c>
      <c r="G43" s="16">
        <f>IFERROR(_xlfn.XLOOKUP([1]!INVENTARIO[[#This Row],[CODIGO CONCATENADO]],[1]!Tabla1[[CODIGO CONCATENADO ]],[1]!Tabla1[COSTO],,0,-1),"")</f>
        <v>87.71</v>
      </c>
      <c r="H43" s="16">
        <f>+IFERROR([1]!INVENTARIO[[#This Row],[STOCK (BALANCE)]]*[1]!INVENTARIO[[#This Row],[COSTO UNITARIO]],"")</f>
        <v>438.54999999999995</v>
      </c>
    </row>
    <row r="44" spans="1:8" x14ac:dyDescent="0.25">
      <c r="A44" s="17">
        <f>IFERROR(_xlfn.XLOOKUP([1]!INVENTARIO[[#This Row],[CODIGO CONCATENADO]],[1]!Tabla1[[CODIGO CONCATENADO ]],[1]!Tabla1[FECHA],,0,-1),"")</f>
        <v>44699</v>
      </c>
      <c r="B44" s="17">
        <f>IFERROR(_xlfn.XLOOKUP([1]!INVENTARIO[[#This Row],[CODIGO CONCATENADO]],[1]!Tabla1[[CODIGO CONCATENADO ]],[1]!Tabla1[FECHA],,0,-1),"")</f>
        <v>44699</v>
      </c>
      <c r="C44" s="18" t="str">
        <f>+[1]!Tabla3[[#This Row],[Secuencia]]</f>
        <v>AAC0039</v>
      </c>
      <c r="D44" s="19" t="str">
        <f>+[1]!Tabla3[[#This Row],[Descripcion]]</f>
        <v>CINTA AISLANTE</v>
      </c>
      <c r="E44" s="18" t="str">
        <f>+[1]!Tabla3[[#This Row],[Unidad de medida]]</f>
        <v>ROLLO</v>
      </c>
      <c r="F44" s="20">
        <f>+[1]!INVENTARIO[[#This Row],[CANTIDAD INICIAL]]+[1]!INVENTARIO[[#This Row],[ENTRADAS]]-[1]!INVENTARIO[[#This Row],[SALIDAS]]+[1]!INVENTARIO[[#This Row],[AJUSTES]]</f>
        <v>5</v>
      </c>
      <c r="G44" s="21">
        <f>IFERROR(_xlfn.XLOOKUP([1]!INVENTARIO[[#This Row],[CODIGO CONCATENADO]],[1]!Tabla1[[CODIGO CONCATENADO ]],[1]!Tabla1[COSTO],,0,-1),"")</f>
        <v>219.27</v>
      </c>
      <c r="H44" s="21">
        <f>+IFERROR([1]!INVENTARIO[[#This Row],[STOCK (BALANCE)]]*[1]!INVENTARIO[[#This Row],[COSTO UNITARIO]],"")</f>
        <v>1096.3500000000001</v>
      </c>
    </row>
    <row r="45" spans="1:8" x14ac:dyDescent="0.25">
      <c r="A45" s="12">
        <f>IFERROR(_xlfn.XLOOKUP([1]!INVENTARIO[[#This Row],[CODIGO CONCATENADO]],[1]!Tabla1[[CODIGO CONCATENADO ]],[1]!Tabla1[FECHA],,0,-1),"")</f>
        <v>44699</v>
      </c>
      <c r="B45" s="12">
        <f>IFERROR(_xlfn.XLOOKUP([1]!INVENTARIO[[#This Row],[CODIGO CONCATENADO]],[1]!Tabla1[[CODIGO CONCATENADO ]],[1]!Tabla1[FECHA],,0,-1),"")</f>
        <v>44699</v>
      </c>
      <c r="C45" s="13" t="str">
        <f>+[1]!Tabla3[[#This Row],[Secuencia]]</f>
        <v>AAC0040</v>
      </c>
      <c r="D45" s="14" t="str">
        <f>+[1]!Tabla3[[#This Row],[Descripcion]]</f>
        <v>CINTA DE ALUMINIO DE 3 PULGADAS</v>
      </c>
      <c r="E45" s="13" t="str">
        <f>+[1]!Tabla3[[#This Row],[Unidad de medida]]</f>
        <v>ROLLO</v>
      </c>
      <c r="F45" s="15">
        <f>+[1]!INVENTARIO[[#This Row],[CANTIDAD INICIAL]]+[1]!INVENTARIO[[#This Row],[ENTRADAS]]-[1]!INVENTARIO[[#This Row],[SALIDAS]]+[1]!INVENTARIO[[#This Row],[AJUSTES]]</f>
        <v>2</v>
      </c>
      <c r="G45" s="16">
        <f>IFERROR(_xlfn.XLOOKUP([1]!INVENTARIO[[#This Row],[CODIGO CONCATENADO]],[1]!Tabla1[[CODIGO CONCATENADO ]],[1]!Tabla1[COSTO],,0,-1),"")</f>
        <v>399.57</v>
      </c>
      <c r="H45" s="16">
        <f>+IFERROR([1]!INVENTARIO[[#This Row],[STOCK (BALANCE)]]*[1]!INVENTARIO[[#This Row],[COSTO UNITARIO]],"")</f>
        <v>799.14</v>
      </c>
    </row>
    <row r="46" spans="1:8" ht="30" x14ac:dyDescent="0.25">
      <c r="A46" s="17">
        <f>IFERROR(_xlfn.XLOOKUP([1]!INVENTARIO[[#This Row],[CODIGO CONCATENADO]],[1]!Tabla1[[CODIGO CONCATENADO ]],[1]!Tabla1[FECHA],,0,-1),"")</f>
        <v>44518</v>
      </c>
      <c r="B46" s="17">
        <f>IFERROR(_xlfn.XLOOKUP([1]!INVENTARIO[[#This Row],[CODIGO CONCATENADO]],[1]!Tabla1[[CODIGO CONCATENADO ]],[1]!Tabla1[FECHA],,0,-1),"")</f>
        <v>44518</v>
      </c>
      <c r="C46" s="18" t="str">
        <f>+[1]!Tabla3[[#This Row],[Secuencia]]</f>
        <v>COM0001</v>
      </c>
      <c r="D46" s="19" t="str">
        <f>+[1]!Tabla3[[#This Row],[Descripcion]]</f>
        <v>BOLIGRAFOS CON ACABADO METALICO COLOR NARANJA Y AZUL</v>
      </c>
      <c r="E46" s="18" t="str">
        <f>+[1]!Tabla3[[#This Row],[Unidad de medida]]</f>
        <v>UNIDADES</v>
      </c>
      <c r="F46" s="20">
        <f>+[1]!INVENTARIO[[#This Row],[CANTIDAD INICIAL]]+[1]!INVENTARIO[[#This Row],[ENTRADAS]]-[1]!INVENTARIO[[#This Row],[SALIDAS]]+[1]!INVENTARIO[[#This Row],[AJUSTES]]</f>
        <v>364</v>
      </c>
      <c r="G46" s="21">
        <f>IFERROR(_xlfn.XLOOKUP([1]!INVENTARIO[[#This Row],[CODIGO CONCATENADO]],[1]!Tabla1[[CODIGO CONCATENADO ]],[1]!Tabla1[COSTO],,0,-1),"")</f>
        <v>82</v>
      </c>
      <c r="H46" s="21">
        <f>+IFERROR([1]!INVENTARIO[[#This Row],[STOCK (BALANCE)]]*[1]!INVENTARIO[[#This Row],[COSTO UNITARIO]],"")</f>
        <v>29848</v>
      </c>
    </row>
    <row r="47" spans="1:8" ht="30" x14ac:dyDescent="0.25">
      <c r="A47" s="12">
        <f>IFERROR(_xlfn.XLOOKUP([1]!INVENTARIO[[#This Row],[CODIGO CONCATENADO]],[1]!Tabla1[[CODIGO CONCATENADO ]],[1]!Tabla1[FECHA],,0,-1),"")</f>
        <v>44543</v>
      </c>
      <c r="B47" s="12">
        <f>IFERROR(_xlfn.XLOOKUP([1]!INVENTARIO[[#This Row],[CODIGO CONCATENADO]],[1]!Tabla1[[CODIGO CONCATENADO ]],[1]!Tabla1[FECHA],,0,-1),"")</f>
        <v>44543</v>
      </c>
      <c r="C47" s="13" t="str">
        <f>+[1]!Tabla3[[#This Row],[Secuencia]]</f>
        <v>COM0002</v>
      </c>
      <c r="D47" s="14" t="str">
        <f>+[1]!Tabla3[[#This Row],[Descripcion]]</f>
        <v>BOCINAS PORTATILES BLUETOOTOCH CON LOGOTIPO INTRANT</v>
      </c>
      <c r="E47" s="13" t="str">
        <f>+[1]!Tabla3[[#This Row],[Unidad de medida]]</f>
        <v>UNIDAD</v>
      </c>
      <c r="F47" s="15">
        <f>+[1]!INVENTARIO[[#This Row],[CANTIDAD INICIAL]]+[1]!INVENTARIO[[#This Row],[ENTRADAS]]-[1]!INVENTARIO[[#This Row],[SALIDAS]]+[1]!INVENTARIO[[#This Row],[AJUSTES]]</f>
        <v>80</v>
      </c>
      <c r="G47" s="16">
        <f>IFERROR(_xlfn.XLOOKUP([1]!INVENTARIO[[#This Row],[CODIGO CONCATENADO]],[1]!Tabla1[[CODIGO CONCATENADO ]],[1]!Tabla1[COSTO],,0,-1),"")</f>
        <v>1100</v>
      </c>
      <c r="H47" s="16">
        <f>+IFERROR([1]!INVENTARIO[[#This Row],[STOCK (BALANCE)]]*[1]!INVENTARIO[[#This Row],[COSTO UNITARIO]],"")</f>
        <v>88000</v>
      </c>
    </row>
    <row r="48" spans="1:8" x14ac:dyDescent="0.25">
      <c r="A48" s="17">
        <f>IFERROR(_xlfn.XLOOKUP([1]!INVENTARIO[[#This Row],[CODIGO CONCATENADO]],[1]!Tabla1[[CODIGO CONCATENADO ]],[1]!Tabla1[FECHA],,0,-1),"")</f>
        <v>44679</v>
      </c>
      <c r="B48" s="17">
        <f>IFERROR(_xlfn.XLOOKUP([1]!INVENTARIO[[#This Row],[CODIGO CONCATENADO]],[1]!Tabla1[[CODIGO CONCATENADO ]],[1]!Tabla1[FECHA],,0,-1),"")</f>
        <v>44679</v>
      </c>
      <c r="C48" s="18" t="str">
        <f>+[1]!Tabla3[[#This Row],[Secuencia]]</f>
        <v>COM0003</v>
      </c>
      <c r="D48" s="19" t="str">
        <f>+[1]!Tabla3[[#This Row],[Descripcion]]</f>
        <v>BROCHURES DE EDUCACION VIAL 5.5X8.5</v>
      </c>
      <c r="E48" s="18" t="str">
        <f>+[1]!Tabla3[[#This Row],[Unidad de medida]]</f>
        <v>UNIDADES</v>
      </c>
      <c r="F48" s="20">
        <f>+[1]!INVENTARIO[[#This Row],[CANTIDAD INICIAL]]+[1]!INVENTARIO[[#This Row],[ENTRADAS]]-[1]!INVENTARIO[[#This Row],[SALIDAS]]+[1]!INVENTARIO[[#This Row],[AJUSTES]]</f>
        <v>500</v>
      </c>
      <c r="G48" s="21">
        <f>IFERROR(_xlfn.XLOOKUP([1]!INVENTARIO[[#This Row],[CODIGO CONCATENADO]],[1]!Tabla1[[CODIGO CONCATENADO ]],[1]!Tabla1[COSTO],,0,-1),"")</f>
        <v>30</v>
      </c>
      <c r="H48" s="21">
        <f>+IFERROR([1]!INVENTARIO[[#This Row],[STOCK (BALANCE)]]*[1]!INVENTARIO[[#This Row],[COSTO UNITARIO]],"")</f>
        <v>15000</v>
      </c>
    </row>
    <row r="49" spans="1:8" x14ac:dyDescent="0.25">
      <c r="A49" s="12">
        <f>IFERROR(_xlfn.XLOOKUP([1]!INVENTARIO[[#This Row],[CODIGO CONCATENADO]],[1]!Tabla1[[CODIGO CONCATENADO ]],[1]!Tabla1[FECHA],,0,-1),"")</f>
        <v>44524</v>
      </c>
      <c r="B49" s="12">
        <f>IFERROR(_xlfn.XLOOKUP([1]!INVENTARIO[[#This Row],[CODIGO CONCATENADO]],[1]!Tabla1[[CODIGO CONCATENADO ]],[1]!Tabla1[FECHA],,0,-1),"")</f>
        <v>44524</v>
      </c>
      <c r="C49" s="13" t="str">
        <f>+[1]!Tabla3[[#This Row],[Secuencia]]</f>
        <v>COM0004</v>
      </c>
      <c r="D49" s="14" t="str">
        <f>+[1]!Tabla3[[#This Row],[Descripcion]]</f>
        <v>CARPERTAS CON BOLSILLOS (COLOR AZUL ROYAL)</v>
      </c>
      <c r="E49" s="13" t="str">
        <f>+[1]!Tabla3[[#This Row],[Unidad de medida]]</f>
        <v>UNIDADES</v>
      </c>
      <c r="F49" s="15">
        <f>+[1]!INVENTARIO[[#This Row],[CANTIDAD INICIAL]]+[1]!INVENTARIO[[#This Row],[ENTRADAS]]-[1]!INVENTARIO[[#This Row],[SALIDAS]]+[1]!INVENTARIO[[#This Row],[AJUSTES]]</f>
        <v>1000</v>
      </c>
      <c r="G49" s="16">
        <f>IFERROR(_xlfn.XLOOKUP([1]!INVENTARIO[[#This Row],[CODIGO CONCATENADO]],[1]!Tabla1[[CODIGO CONCATENADO ]],[1]!Tabla1[COSTO],,0,-1),"")</f>
        <v>0</v>
      </c>
      <c r="H49" s="16">
        <f>+IFERROR([1]!INVENTARIO[[#This Row],[STOCK (BALANCE)]]*[1]!INVENTARIO[[#This Row],[COSTO UNITARIO]],"")</f>
        <v>0</v>
      </c>
    </row>
    <row r="50" spans="1:8" x14ac:dyDescent="0.25">
      <c r="A50" s="17">
        <f>IFERROR(_xlfn.XLOOKUP([1]!INVENTARIO[[#This Row],[CODIGO CONCATENADO]],[1]!Tabla1[[CODIGO CONCATENADO ]],[1]!Tabla1[FECHA],,0,-1),"")</f>
        <v>44518</v>
      </c>
      <c r="B50" s="17">
        <f>IFERROR(_xlfn.XLOOKUP([1]!INVENTARIO[[#This Row],[CODIGO CONCATENADO]],[1]!Tabla1[[CODIGO CONCATENADO ]],[1]!Tabla1[FECHA],,0,-1),"")</f>
        <v>44518</v>
      </c>
      <c r="C50" s="18" t="str">
        <f>+[1]!Tabla3[[#This Row],[Secuencia]]</f>
        <v>COM0005</v>
      </c>
      <c r="D50" s="19" t="str">
        <f>+[1]!Tabla3[[#This Row],[Descripcion]]</f>
        <v>CARPAS CLASICO TOLDO 3X3 METROS</v>
      </c>
      <c r="E50" s="18" t="str">
        <f>+[1]!Tabla3[[#This Row],[Unidad de medida]]</f>
        <v>UNIDADES</v>
      </c>
      <c r="F50" s="20">
        <f>+[1]!INVENTARIO[[#This Row],[CANTIDAD INICIAL]]+[1]!INVENTARIO[[#This Row],[ENTRADAS]]-[1]!INVENTARIO[[#This Row],[SALIDAS]]+[1]!INVENTARIO[[#This Row],[AJUSTES]]</f>
        <v>2</v>
      </c>
      <c r="G50" s="21">
        <f>IFERROR(_xlfn.XLOOKUP([1]!INVENTARIO[[#This Row],[CODIGO CONCATENADO]],[1]!Tabla1[[CODIGO CONCATENADO ]],[1]!Tabla1[COSTO],,0,-1),"")</f>
        <v>15890</v>
      </c>
      <c r="H50" s="21">
        <f>+IFERROR([1]!INVENTARIO[[#This Row],[STOCK (BALANCE)]]*[1]!INVENTARIO[[#This Row],[COSTO UNITARIO]],"")</f>
        <v>31780</v>
      </c>
    </row>
    <row r="51" spans="1:8" x14ac:dyDescent="0.25">
      <c r="A51" s="12">
        <f>IFERROR(_xlfn.XLOOKUP([1]!INVENTARIO[[#This Row],[CODIGO CONCATENADO]],[1]!Tabla1[[CODIGO CONCATENADO ]],[1]!Tabla1[FECHA],,0,-1),"")</f>
        <v>44519</v>
      </c>
      <c r="B51" s="12">
        <f>IFERROR(_xlfn.XLOOKUP([1]!INVENTARIO[[#This Row],[CODIGO CONCATENADO]],[1]!Tabla1[[CODIGO CONCATENADO ]],[1]!Tabla1[FECHA],,0,-1),"")</f>
        <v>44519</v>
      </c>
      <c r="C51" s="13" t="str">
        <f>+[1]!Tabla3[[#This Row],[Secuencia]]</f>
        <v>COM0006</v>
      </c>
      <c r="D51" s="14" t="str">
        <f>+[1]!Tabla3[[#This Row],[Descripcion]]</f>
        <v>GORRAS CON LOGO INSTITUCIONAL</v>
      </c>
      <c r="E51" s="13" t="str">
        <f>+[1]!Tabla3[[#This Row],[Unidad de medida]]</f>
        <v>UNIDADES</v>
      </c>
      <c r="F51" s="15">
        <f>+[1]!INVENTARIO[[#This Row],[CANTIDAD INICIAL]]+[1]!INVENTARIO[[#This Row],[ENTRADAS]]-[1]!INVENTARIO[[#This Row],[SALIDAS]]+[1]!INVENTARIO[[#This Row],[AJUSTES]]</f>
        <v>0</v>
      </c>
      <c r="G51" s="16">
        <f>IFERROR(_xlfn.XLOOKUP([1]!INVENTARIO[[#This Row],[CODIGO CONCATENADO]],[1]!Tabla1[[CODIGO CONCATENADO ]],[1]!Tabla1[COSTO],,0,-1),"")</f>
        <v>0</v>
      </c>
      <c r="H51" s="16">
        <f>+IFERROR([1]!INVENTARIO[[#This Row],[STOCK (BALANCE)]]*[1]!INVENTARIO[[#This Row],[COSTO UNITARIO]],"")</f>
        <v>0</v>
      </c>
    </row>
    <row r="52" spans="1:8" x14ac:dyDescent="0.25">
      <c r="A52" s="17">
        <f>IFERROR(_xlfn.XLOOKUP([1]!INVENTARIO[[#This Row],[CODIGO CONCATENADO]],[1]!Tabla1[[CODIGO CONCATENADO ]],[1]!Tabla1[FECHA],,0,-1),"")</f>
        <v>44512</v>
      </c>
      <c r="B52" s="17">
        <f>IFERROR(_xlfn.XLOOKUP([1]!INVENTARIO[[#This Row],[CODIGO CONCATENADO]],[1]!Tabla1[[CODIGO CONCATENADO ]],[1]!Tabla1[FECHA],,0,-1),"")</f>
        <v>44512</v>
      </c>
      <c r="C52" s="18" t="str">
        <f>+[1]!Tabla3[[#This Row],[Secuencia]]</f>
        <v>COM0007</v>
      </c>
      <c r="D52" s="19" t="str">
        <f>+[1]!Tabla3[[#This Row],[Descripcion]]</f>
        <v>GUANTES DE BOXEO</v>
      </c>
      <c r="E52" s="18" t="str">
        <f>+[1]!Tabla3[[#This Row],[Unidad de medida]]</f>
        <v>PARES</v>
      </c>
      <c r="F52" s="20">
        <f>+[1]!INVENTARIO[[#This Row],[CANTIDAD INICIAL]]+[1]!INVENTARIO[[#This Row],[ENTRADAS]]-[1]!INVENTARIO[[#This Row],[SALIDAS]]+[1]!INVENTARIO[[#This Row],[AJUSTES]]</f>
        <v>0</v>
      </c>
      <c r="G52" s="21">
        <f>IFERROR(_xlfn.XLOOKUP([1]!INVENTARIO[[#This Row],[CODIGO CONCATENADO]],[1]!Tabla1[[CODIGO CONCATENADO ]],[1]!Tabla1[COSTO],,0,-1),"")</f>
        <v>5801</v>
      </c>
      <c r="H52" s="21">
        <f>+IFERROR([1]!INVENTARIO[[#This Row],[STOCK (BALANCE)]]*[1]!INVENTARIO[[#This Row],[COSTO UNITARIO]],"")</f>
        <v>0</v>
      </c>
    </row>
    <row r="53" spans="1:8" x14ac:dyDescent="0.25">
      <c r="A53" s="12">
        <f>IFERROR(_xlfn.XLOOKUP([1]!INVENTARIO[[#This Row],[CODIGO CONCATENADO]],[1]!Tabla1[[CODIGO CONCATENADO ]],[1]!Tabla1[FECHA],,0,-1),"")</f>
        <v>44543</v>
      </c>
      <c r="B53" s="12">
        <f>IFERROR(_xlfn.XLOOKUP([1]!INVENTARIO[[#This Row],[CODIGO CONCATENADO]],[1]!Tabla1[[CODIGO CONCATENADO ]],[1]!Tabla1[FECHA],,0,-1),"")</f>
        <v>44543</v>
      </c>
      <c r="C53" s="13" t="str">
        <f>+[1]!Tabla3[[#This Row],[Secuencia]]</f>
        <v>COM0008</v>
      </c>
      <c r="D53" s="14" t="str">
        <f>+[1]!Tabla3[[#This Row],[Descripcion]]</f>
        <v>GORRAS CON LOGO INSTITUCIONAL</v>
      </c>
      <c r="E53" s="13" t="str">
        <f>+[1]!Tabla3[[#This Row],[Unidad de medida]]</f>
        <v>UNIDAD</v>
      </c>
      <c r="F53" s="15">
        <f>+[1]!INVENTARIO[[#This Row],[CANTIDAD INICIAL]]+[1]!INVENTARIO[[#This Row],[ENTRADAS]]-[1]!INVENTARIO[[#This Row],[SALIDAS]]+[1]!INVENTARIO[[#This Row],[AJUSTES]]</f>
        <v>0</v>
      </c>
      <c r="G53" s="16">
        <f>IFERROR(_xlfn.XLOOKUP([1]!INVENTARIO[[#This Row],[CODIGO CONCATENADO]],[1]!Tabla1[[CODIGO CONCATENADO ]],[1]!Tabla1[COSTO],,0,-1),"")</f>
        <v>300</v>
      </c>
      <c r="H53" s="16">
        <f>+IFERROR([1]!INVENTARIO[[#This Row],[STOCK (BALANCE)]]*[1]!INVENTARIO[[#This Row],[COSTO UNITARIO]],"")</f>
        <v>0</v>
      </c>
    </row>
    <row r="54" spans="1:8" x14ac:dyDescent="0.25">
      <c r="A54" s="17">
        <f>IFERROR(_xlfn.XLOOKUP([1]!INVENTARIO[[#This Row],[CODIGO CONCATENADO]],[1]!Tabla1[[CODIGO CONCATENADO ]],[1]!Tabla1[FECHA],,0,-1),"")</f>
        <v>44519</v>
      </c>
      <c r="B54" s="17">
        <f>IFERROR(_xlfn.XLOOKUP([1]!INVENTARIO[[#This Row],[CODIGO CONCATENADO]],[1]!Tabla1[[CODIGO CONCATENADO ]],[1]!Tabla1[FECHA],,0,-1),"")</f>
        <v>44519</v>
      </c>
      <c r="C54" s="18" t="str">
        <f>+[1]!Tabla3[[#This Row],[Secuencia]]</f>
        <v>COM0009</v>
      </c>
      <c r="D54" s="19" t="str">
        <f>+[1]!Tabla3[[#This Row],[Descripcion]]</f>
        <v>HANDSFREE</v>
      </c>
      <c r="E54" s="18" t="str">
        <f>+[1]!Tabla3[[#This Row],[Unidad de medida]]</f>
        <v>UNIDADES</v>
      </c>
      <c r="F54" s="20">
        <f>+[1]!INVENTARIO[[#This Row],[CANTIDAD INICIAL]]+[1]!INVENTARIO[[#This Row],[ENTRADAS]]-[1]!INVENTARIO[[#This Row],[SALIDAS]]+[1]!INVENTARIO[[#This Row],[AJUSTES]]</f>
        <v>0</v>
      </c>
      <c r="G54" s="21">
        <f>IFERROR(_xlfn.XLOOKUP([1]!INVENTARIO[[#This Row],[CODIGO CONCATENADO]],[1]!Tabla1[[CODIGO CONCATENADO ]],[1]!Tabla1[COSTO],,0,-1),"")</f>
        <v>0</v>
      </c>
      <c r="H54" s="21">
        <f>+IFERROR([1]!INVENTARIO[[#This Row],[STOCK (BALANCE)]]*[1]!INVENTARIO[[#This Row],[COSTO UNITARIO]],"")</f>
        <v>0</v>
      </c>
    </row>
    <row r="55" spans="1:8" x14ac:dyDescent="0.25">
      <c r="A55" s="12">
        <f>IFERROR(_xlfn.XLOOKUP([1]!INVENTARIO[[#This Row],[CODIGO CONCATENADO]],[1]!Tabla1[[CODIGO CONCATENADO ]],[1]!Tabla1[FECHA],,0,-1),"")</f>
        <v>44503</v>
      </c>
      <c r="B55" s="12">
        <f>IFERROR(_xlfn.XLOOKUP([1]!INVENTARIO[[#This Row],[CODIGO CONCATENADO]],[1]!Tabla1[[CODIGO CONCATENADO ]],[1]!Tabla1[FECHA],,0,-1),"")</f>
        <v>44503</v>
      </c>
      <c r="C55" s="13" t="str">
        <f>+[1]!Tabla3[[#This Row],[Secuencia]]</f>
        <v>COM0010</v>
      </c>
      <c r="D55" s="14" t="str">
        <f>+[1]!Tabla3[[#This Row],[Descripcion]]</f>
        <v>IMPRESIONES BANNER FULL COLOR 5X10 PIES</v>
      </c>
      <c r="E55" s="13" t="str">
        <f>+[1]!Tabla3[[#This Row],[Unidad de medida]]</f>
        <v>UNIDADES</v>
      </c>
      <c r="F55" s="15">
        <f>+[1]!INVENTARIO[[#This Row],[CANTIDAD INICIAL]]+[1]!INVENTARIO[[#This Row],[ENTRADAS]]-[1]!INVENTARIO[[#This Row],[SALIDAS]]+[1]!INVENTARIO[[#This Row],[AJUSTES]]</f>
        <v>0</v>
      </c>
      <c r="G55" s="16">
        <f>IFERROR(_xlfn.XLOOKUP([1]!INVENTARIO[[#This Row],[CODIGO CONCATENADO]],[1]!Tabla1[[CODIGO CONCATENADO ]],[1]!Tabla1[COSTO],,0,-1),"")</f>
        <v>2500</v>
      </c>
      <c r="H55" s="16">
        <f>+IFERROR([1]!INVENTARIO[[#This Row],[STOCK (BALANCE)]]*[1]!INVENTARIO[[#This Row],[COSTO UNITARIO]],"")</f>
        <v>0</v>
      </c>
    </row>
    <row r="56" spans="1:8" ht="30" x14ac:dyDescent="0.25">
      <c r="A56" s="17">
        <f>IFERROR(_xlfn.XLOOKUP([1]!INVENTARIO[[#This Row],[CODIGO CONCATENADO]],[1]!Tabla1[[CODIGO CONCATENADO ]],[1]!Tabla1[FECHA],,0,-1),"")</f>
        <v>44515</v>
      </c>
      <c r="B56" s="17">
        <f>IFERROR(_xlfn.XLOOKUP([1]!INVENTARIO[[#This Row],[CODIGO CONCATENADO]],[1]!Tabla1[[CODIGO CONCATENADO ]],[1]!Tabla1[FECHA],,0,-1),"")</f>
        <v>44515</v>
      </c>
      <c r="C56" s="18" t="str">
        <f>+[1]!Tabla3[[#This Row],[Secuencia]]</f>
        <v>COM0011</v>
      </c>
      <c r="D56" s="19" t="str">
        <f>+[1]!Tabla3[[#This Row],[Descripcion]]</f>
        <v>LIBRETAS INSTITUCIONALES ANILLADAS 81/2X11 EN CARTOC CON LOGO INSTITUCIONAL</v>
      </c>
      <c r="E56" s="18" t="str">
        <f>+[1]!Tabla3[[#This Row],[Unidad de medida]]</f>
        <v>UNIDADES</v>
      </c>
      <c r="F56" s="20">
        <f>+[1]!INVENTARIO[[#This Row],[CANTIDAD INICIAL]]+[1]!INVENTARIO[[#This Row],[ENTRADAS]]-[1]!INVENTARIO[[#This Row],[SALIDAS]]+[1]!INVENTARIO[[#This Row],[AJUSTES]]</f>
        <v>287</v>
      </c>
      <c r="G56" s="21">
        <f>IFERROR(_xlfn.XLOOKUP([1]!INVENTARIO[[#This Row],[CODIGO CONCATENADO]],[1]!Tabla1[[CODIGO CONCATENADO ]],[1]!Tabla1[COSTO],,0,-1),"")</f>
        <v>234</v>
      </c>
      <c r="H56" s="21">
        <f>+IFERROR([1]!INVENTARIO[[#This Row],[STOCK (BALANCE)]]*[1]!INVENTARIO[[#This Row],[COSTO UNITARIO]],"")</f>
        <v>67158</v>
      </c>
    </row>
    <row r="57" spans="1:8" ht="30" x14ac:dyDescent="0.25">
      <c r="A57" s="12">
        <f>IFERROR(_xlfn.XLOOKUP([1]!INVENTARIO[[#This Row],[CODIGO CONCATENADO]],[1]!Tabla1[[CODIGO CONCATENADO ]],[1]!Tabla1[FECHA],,0,-1),"")</f>
        <v>44515</v>
      </c>
      <c r="B57" s="12">
        <f>IFERROR(_xlfn.XLOOKUP([1]!INVENTARIO[[#This Row],[CODIGO CONCATENADO]],[1]!Tabla1[[CODIGO CONCATENADO ]],[1]!Tabla1[FECHA],,0,-1),"")</f>
        <v>44515</v>
      </c>
      <c r="C57" s="13" t="str">
        <f>+[1]!Tabla3[[#This Row],[Secuencia]]</f>
        <v>COM0012</v>
      </c>
      <c r="D57" s="14" t="str">
        <f>+[1]!Tabla3[[#This Row],[Descripcion]]</f>
        <v>LLAVEROS METALICOS REDONDOS CON ISITIPO DE INTRANT</v>
      </c>
      <c r="E57" s="13" t="str">
        <f>+[1]!Tabla3[[#This Row],[Unidad de medida]]</f>
        <v>UNIDADES</v>
      </c>
      <c r="F57" s="15">
        <f>+[1]!INVENTARIO[[#This Row],[CANTIDAD INICIAL]]+[1]!INVENTARIO[[#This Row],[ENTRADAS]]-[1]!INVENTARIO[[#This Row],[SALIDAS]]+[1]!INVENTARIO[[#This Row],[AJUSTES]]</f>
        <v>195</v>
      </c>
      <c r="G57" s="16">
        <f>IFERROR(_xlfn.XLOOKUP([1]!INVENTARIO[[#This Row],[CODIGO CONCATENADO]],[1]!Tabla1[[CODIGO CONCATENADO ]],[1]!Tabla1[COSTO],,0,-1),"")</f>
        <v>140</v>
      </c>
      <c r="H57" s="16">
        <f>+IFERROR([1]!INVENTARIO[[#This Row],[STOCK (BALANCE)]]*[1]!INVENTARIO[[#This Row],[COSTO UNITARIO]],"")</f>
        <v>27300</v>
      </c>
    </row>
    <row r="58" spans="1:8" x14ac:dyDescent="0.25">
      <c r="A58" s="17">
        <f>IFERROR(_xlfn.XLOOKUP([1]!INVENTARIO[[#This Row],[CODIGO CONCATENADO]],[1]!Tabla1[[CODIGO CONCATENADO ]],[1]!Tabla1[FECHA],,0,-1),"")</f>
        <v>44523</v>
      </c>
      <c r="B58" s="17">
        <f>IFERROR(_xlfn.XLOOKUP([1]!INVENTARIO[[#This Row],[CODIGO CONCATENADO]],[1]!Tabla1[[CODIGO CONCATENADO ]],[1]!Tabla1[FECHA],,0,-1),"")</f>
        <v>44523</v>
      </c>
      <c r="C58" s="18" t="str">
        <f>+[1]!Tabla3[[#This Row],[Secuencia]]</f>
        <v>COM0013</v>
      </c>
      <c r="D58" s="19" t="str">
        <f>+[1]!Tabla3[[#This Row],[Descripcion]]</f>
        <v>LANYARD (PORTAS CARNET CON OSOTIPO INTRANT)</v>
      </c>
      <c r="E58" s="18" t="str">
        <f>+[1]!Tabla3[[#This Row],[Unidad de medida]]</f>
        <v>UNIDADES</v>
      </c>
      <c r="F58" s="20">
        <f>+[1]!INVENTARIO[[#This Row],[CANTIDAD INICIAL]]+[1]!INVENTARIO[[#This Row],[ENTRADAS]]-[1]!INVENTARIO[[#This Row],[SALIDAS]]+[1]!INVENTARIO[[#This Row],[AJUSTES]]</f>
        <v>0</v>
      </c>
      <c r="G58" s="21">
        <f>IFERROR(_xlfn.XLOOKUP([1]!INVENTARIO[[#This Row],[CODIGO CONCATENADO]],[1]!Tabla1[[CODIGO CONCATENADO ]],[1]!Tabla1[COSTO],,0,-1),"")</f>
        <v>115</v>
      </c>
      <c r="H58" s="21">
        <f>+IFERROR([1]!INVENTARIO[[#This Row],[STOCK (BALANCE)]]*[1]!INVENTARIO[[#This Row],[COSTO UNITARIO]],"")</f>
        <v>0</v>
      </c>
    </row>
    <row r="59" spans="1:8" ht="30" x14ac:dyDescent="0.25">
      <c r="A59" s="12">
        <f>IFERROR(_xlfn.XLOOKUP([1]!INVENTARIO[[#This Row],[CODIGO CONCATENADO]],[1]!Tabla1[[CODIGO CONCATENADO ]],[1]!Tabla1[FECHA],,0,-1),"")</f>
        <v>44543</v>
      </c>
      <c r="B59" s="12">
        <f>IFERROR(_xlfn.XLOOKUP([1]!INVENTARIO[[#This Row],[CODIGO CONCATENADO]],[1]!Tabla1[[CODIGO CONCATENADO ]],[1]!Tabla1[FECHA],,0,-1),"")</f>
        <v>44543</v>
      </c>
      <c r="C59" s="13" t="str">
        <f>+[1]!Tabla3[[#This Row],[Secuencia]]</f>
        <v>COM0014</v>
      </c>
      <c r="D59" s="14" t="str">
        <f>+[1]!Tabla3[[#This Row],[Descripcion]]</f>
        <v>MEMORIAS 32GB PRESENTACION INDIVIDUAL GRABADAS A DOS COLORES CON ESTUCHE</v>
      </c>
      <c r="E59" s="13" t="str">
        <f>+[1]!Tabla3[[#This Row],[Unidad de medida]]</f>
        <v>UNIDAD</v>
      </c>
      <c r="F59" s="15">
        <f>+[1]!INVENTARIO[[#This Row],[CANTIDAD INICIAL]]+[1]!INVENTARIO[[#This Row],[ENTRADAS]]-[1]!INVENTARIO[[#This Row],[SALIDAS]]+[1]!INVENTARIO[[#This Row],[AJUSTES]]</f>
        <v>353</v>
      </c>
      <c r="G59" s="16">
        <f>IFERROR(_xlfn.XLOOKUP([1]!INVENTARIO[[#This Row],[CODIGO CONCATENADO]],[1]!Tabla1[[CODIGO CONCATENADO ]],[1]!Tabla1[COSTO],,0,-1),"")</f>
        <v>820</v>
      </c>
      <c r="H59" s="16">
        <f>+IFERROR([1]!INVENTARIO[[#This Row],[STOCK (BALANCE)]]*[1]!INVENTARIO[[#This Row],[COSTO UNITARIO]],"")</f>
        <v>289460</v>
      </c>
    </row>
    <row r="60" spans="1:8" ht="30" x14ac:dyDescent="0.25">
      <c r="A60" s="17">
        <f>IFERROR(_xlfn.XLOOKUP([1]!INVENTARIO[[#This Row],[CODIGO CONCATENADO]],[1]!Tabla1[[CODIGO CONCATENADO ]],[1]!Tabla1[FECHA],,0,-1),"")</f>
        <v>44624</v>
      </c>
      <c r="B60" s="17">
        <f>IFERROR(_xlfn.XLOOKUP([1]!INVENTARIO[[#This Row],[CODIGO CONCATENADO]],[1]!Tabla1[[CODIGO CONCATENADO ]],[1]!Tabla1[FECHA],,0,-1),"")</f>
        <v>44624</v>
      </c>
      <c r="C60" s="18" t="str">
        <f>+[1]!Tabla3[[#This Row],[Secuencia]]</f>
        <v>COM0015</v>
      </c>
      <c r="D60" s="19" t="str">
        <f>+[1]!Tabla3[[#This Row],[Descripcion]]</f>
        <v>PANCARTAS 20X25 A DOS CARAS CON SOSTENEDORES</v>
      </c>
      <c r="E60" s="18" t="str">
        <f>+[1]!Tabla3[[#This Row],[Unidad de medida]]</f>
        <v>UNIDADES</v>
      </c>
      <c r="F60" s="20">
        <f>+[1]!INVENTARIO[[#This Row],[CANTIDAD INICIAL]]+[1]!INVENTARIO[[#This Row],[ENTRADAS]]-[1]!INVENTARIO[[#This Row],[SALIDAS]]+[1]!INVENTARIO[[#This Row],[AJUSTES]]</f>
        <v>4</v>
      </c>
      <c r="G60" s="21">
        <f>IFERROR(_xlfn.XLOOKUP([1]!INVENTARIO[[#This Row],[CODIGO CONCATENADO]],[1]!Tabla1[[CODIGO CONCATENADO ]],[1]!Tabla1[COSTO],,0,-1),"")</f>
        <v>5890</v>
      </c>
      <c r="H60" s="21">
        <f>+IFERROR([1]!INVENTARIO[[#This Row],[STOCK (BALANCE)]]*[1]!INVENTARIO[[#This Row],[COSTO UNITARIO]],"")</f>
        <v>23560</v>
      </c>
    </row>
    <row r="61" spans="1:8" ht="45" x14ac:dyDescent="0.25">
      <c r="A61" s="12">
        <f>IFERROR(_xlfn.XLOOKUP([1]!INVENTARIO[[#This Row],[CODIGO CONCATENADO]],[1]!Tabla1[[CODIGO CONCATENADO ]],[1]!Tabla1[FECHA],,0,-1),"")</f>
        <v>44553</v>
      </c>
      <c r="B61" s="12">
        <f>IFERROR(_xlfn.XLOOKUP([1]!INVENTARIO[[#This Row],[CODIGO CONCATENADO]],[1]!Tabla1[[CODIGO CONCATENADO ]],[1]!Tabla1[FECHA],,0,-1),"")</f>
        <v>44553</v>
      </c>
      <c r="C61" s="13" t="str">
        <f>+[1]!Tabla3[[#This Row],[Secuencia]]</f>
        <v>COM0016</v>
      </c>
      <c r="D61" s="14" t="str">
        <f>+[1]!Tabla3[[#This Row],[Descripcion]]</f>
        <v>PANCARTAS 45X30 EN C0ROPLAST VINIL F/C FULL COLOR (VERSION PARA QUE TU VIAJE NO TERMINE ASI)</v>
      </c>
      <c r="E61" s="13" t="str">
        <f>+[1]!Tabla3[[#This Row],[Unidad de medida]]</f>
        <v>UNIDADES</v>
      </c>
      <c r="F61" s="15">
        <f>+[1]!INVENTARIO[[#This Row],[CANTIDAD INICIAL]]+[1]!INVENTARIO[[#This Row],[ENTRADAS]]-[1]!INVENTARIO[[#This Row],[SALIDAS]]+[1]!INVENTARIO[[#This Row],[AJUSTES]]</f>
        <v>0</v>
      </c>
      <c r="G61" s="16">
        <f>IFERROR(_xlfn.XLOOKUP([1]!INVENTARIO[[#This Row],[CODIGO CONCATENADO]],[1]!Tabla1[[CODIGO CONCATENADO ]],[1]!Tabla1[COSTO],,0,-1),"")</f>
        <v>650</v>
      </c>
      <c r="H61" s="16">
        <f>+IFERROR([1]!INVENTARIO[[#This Row],[STOCK (BALANCE)]]*[1]!INVENTARIO[[#This Row],[COSTO UNITARIO]],"")</f>
        <v>0</v>
      </c>
    </row>
    <row r="62" spans="1:8" ht="45" x14ac:dyDescent="0.25">
      <c r="A62" s="17">
        <f>IFERROR(_xlfn.XLOOKUP([1]!INVENTARIO[[#This Row],[CODIGO CONCATENADO]],[1]!Tabla1[[CODIGO CONCATENADO ]],[1]!Tabla1[FECHA],,0,-1),"")</f>
        <v>44553</v>
      </c>
      <c r="B62" s="17">
        <f>IFERROR(_xlfn.XLOOKUP([1]!INVENTARIO[[#This Row],[CODIGO CONCATENADO]],[1]!Tabla1[[CODIGO CONCATENADO ]],[1]!Tabla1[FECHA],,0,-1),"")</f>
        <v>44553</v>
      </c>
      <c r="C62" s="18" t="str">
        <f>+[1]!Tabla3[[#This Row],[Secuencia]]</f>
        <v>COM0017</v>
      </c>
      <c r="D62" s="19" t="str">
        <f>+[1]!Tabla3[[#This Row],[Descripcion]]</f>
        <v>PANCARTAS 45X30 EN C0ROPLAST VINIL F/C FULL COLOR (ESTO TE PUEDE PASAR POR LLEGAR UN MINUTO ANTES).</v>
      </c>
      <c r="E62" s="18" t="str">
        <f>+[1]!Tabla3[[#This Row],[Unidad de medida]]</f>
        <v>UNIDADES</v>
      </c>
      <c r="F62" s="20">
        <f>+[1]!INVENTARIO[[#This Row],[CANTIDAD INICIAL]]+[1]!INVENTARIO[[#This Row],[ENTRADAS]]-[1]!INVENTARIO[[#This Row],[SALIDAS]]+[1]!INVENTARIO[[#This Row],[AJUSTES]]</f>
        <v>0</v>
      </c>
      <c r="G62" s="21">
        <f>IFERROR(_xlfn.XLOOKUP([1]!INVENTARIO[[#This Row],[CODIGO CONCATENADO]],[1]!Tabla1[[CODIGO CONCATENADO ]],[1]!Tabla1[COSTO],,0,-1),"")</f>
        <v>650</v>
      </c>
      <c r="H62" s="21">
        <f>+IFERROR([1]!INVENTARIO[[#This Row],[STOCK (BALANCE)]]*[1]!INVENTARIO[[#This Row],[COSTO UNITARIO]],"")</f>
        <v>0</v>
      </c>
    </row>
    <row r="63" spans="1:8" x14ac:dyDescent="0.25">
      <c r="A63" s="12">
        <f>IFERROR(_xlfn.XLOOKUP([1]!INVENTARIO[[#This Row],[CODIGO CONCATENADO]],[1]!Tabla1[[CODIGO CONCATENADO ]],[1]!Tabla1[FECHA],,0,-1),"")</f>
        <v>44530</v>
      </c>
      <c r="B63" s="12">
        <f>IFERROR(_xlfn.XLOOKUP([1]!INVENTARIO[[#This Row],[CODIGO CONCATENADO]],[1]!Tabla1[[CODIGO CONCATENADO ]],[1]!Tabla1[FECHA],,0,-1),"")</f>
        <v>44530</v>
      </c>
      <c r="C63" s="13" t="str">
        <f>+[1]!Tabla3[[#This Row],[Secuencia]]</f>
        <v>COM0018</v>
      </c>
      <c r="D63" s="14" t="str">
        <f>+[1]!Tabla3[[#This Row],[Descripcion]]</f>
        <v xml:space="preserve">PODIUM MODELO CM DE 3/8 1/4 1/8 </v>
      </c>
      <c r="E63" s="13" t="str">
        <f>+[1]!Tabla3[[#This Row],[Unidad de medida]]</f>
        <v>UNIDAD</v>
      </c>
      <c r="F63" s="15">
        <f>+[1]!INVENTARIO[[#This Row],[CANTIDAD INICIAL]]+[1]!INVENTARIO[[#This Row],[ENTRADAS]]-[1]!INVENTARIO[[#This Row],[SALIDAS]]+[1]!INVENTARIO[[#This Row],[AJUSTES]]</f>
        <v>0</v>
      </c>
      <c r="G63" s="16">
        <f>IFERROR(_xlfn.XLOOKUP([1]!INVENTARIO[[#This Row],[CODIGO CONCATENADO]],[1]!Tabla1[[CODIGO CONCATENADO ]],[1]!Tabla1[COSTO],,0,-1),"")</f>
        <v>29750</v>
      </c>
      <c r="H63" s="16">
        <f>+IFERROR([1]!INVENTARIO[[#This Row],[STOCK (BALANCE)]]*[1]!INVENTARIO[[#This Row],[COSTO UNITARIO]],"")</f>
        <v>0</v>
      </c>
    </row>
    <row r="64" spans="1:8" x14ac:dyDescent="0.25">
      <c r="A64" s="17">
        <f>IFERROR(_xlfn.XLOOKUP([1]!INVENTARIO[[#This Row],[CODIGO CONCATENADO]],[1]!Tabla1[[CODIGO CONCATENADO ]],[1]!Tabla1[FECHA],,0,-1),"")</f>
        <v>44543</v>
      </c>
      <c r="B64" s="17">
        <f>IFERROR(_xlfn.XLOOKUP([1]!INVENTARIO[[#This Row],[CODIGO CONCATENADO]],[1]!Tabla1[[CODIGO CONCATENADO ]],[1]!Tabla1[FECHA],,0,-1),"")</f>
        <v>44543</v>
      </c>
      <c r="C64" s="18" t="str">
        <f>+[1]!Tabla3[[#This Row],[Secuencia]]</f>
        <v>COM0019</v>
      </c>
      <c r="D64" s="19" t="str">
        <f>+[1]!Tabla3[[#This Row],[Descripcion]]</f>
        <v>PULSERAS DE SILICONA CON LOGOTIPO INTRANT</v>
      </c>
      <c r="E64" s="18" t="str">
        <f>+[1]!Tabla3[[#This Row],[Unidad de medida]]</f>
        <v>UNIDAD</v>
      </c>
      <c r="F64" s="20">
        <f>+[1]!INVENTARIO[[#This Row],[CANTIDAD INICIAL]]+[1]!INVENTARIO[[#This Row],[ENTRADAS]]-[1]!INVENTARIO[[#This Row],[SALIDAS]]+[1]!INVENTARIO[[#This Row],[AJUSTES]]</f>
        <v>350</v>
      </c>
      <c r="G64" s="21">
        <f>IFERROR(_xlfn.XLOOKUP([1]!INVENTARIO[[#This Row],[CODIGO CONCATENADO]],[1]!Tabla1[[CODIGO CONCATENADO ]],[1]!Tabla1[COSTO],,0,-1),"")</f>
        <v>85</v>
      </c>
      <c r="H64" s="21">
        <f>+IFERROR([1]!INVENTARIO[[#This Row],[STOCK (BALANCE)]]*[1]!INVENTARIO[[#This Row],[COSTO UNITARIO]],"")</f>
        <v>29750</v>
      </c>
    </row>
    <row r="65" spans="1:8" x14ac:dyDescent="0.25">
      <c r="A65" s="12">
        <f>IFERROR(_xlfn.XLOOKUP([1]!INVENTARIO[[#This Row],[CODIGO CONCATENADO]],[1]!Tabla1[[CODIGO CONCATENADO ]],[1]!Tabla1[FECHA],,0,-1),"")</f>
        <v>44721</v>
      </c>
      <c r="B65" s="12">
        <f>IFERROR(_xlfn.XLOOKUP([1]!INVENTARIO[[#This Row],[CODIGO CONCATENADO]],[1]!Tabla1[[CODIGO CONCATENADO ]],[1]!Tabla1[FECHA],,0,-1),"")</f>
        <v>44721</v>
      </c>
      <c r="C65" s="13" t="str">
        <f>+[1]!Tabla3[[#This Row],[Secuencia]]</f>
        <v>COM0020</v>
      </c>
      <c r="D65" s="14" t="str">
        <f>+[1]!Tabla3[[#This Row],[Descripcion]]</f>
        <v>ROLL UP BANNER M 31X80</v>
      </c>
      <c r="E65" s="13" t="str">
        <f>+[1]!Tabla3[[#This Row],[Unidad de medida]]</f>
        <v>UNIDAD</v>
      </c>
      <c r="F65" s="15">
        <f>+[1]!INVENTARIO[[#This Row],[CANTIDAD INICIAL]]+[1]!INVENTARIO[[#This Row],[ENTRADAS]]-[1]!INVENTARIO[[#This Row],[SALIDAS]]+[1]!INVENTARIO[[#This Row],[AJUSTES]]</f>
        <v>12</v>
      </c>
      <c r="G65" s="16">
        <f>IFERROR(_xlfn.XLOOKUP([1]!INVENTARIO[[#This Row],[CODIGO CONCATENADO]],[1]!Tabla1[[CODIGO CONCATENADO ]],[1]!Tabla1[COSTO],,0,-1),"")</f>
        <v>6000</v>
      </c>
      <c r="H65" s="16">
        <f>+IFERROR([1]!INVENTARIO[[#This Row],[STOCK (BALANCE)]]*[1]!INVENTARIO[[#This Row],[COSTO UNITARIO]],"")</f>
        <v>72000</v>
      </c>
    </row>
    <row r="66" spans="1:8" ht="30" x14ac:dyDescent="0.25">
      <c r="A66" s="17">
        <f>IFERROR(_xlfn.XLOOKUP([1]!INVENTARIO[[#This Row],[CODIGO CONCATENADO]],[1]!Tabla1[[CODIGO CONCATENADO ]],[1]!Tabla1[FECHA],,0,-1),"")</f>
        <v>44518</v>
      </c>
      <c r="B66" s="17">
        <f>IFERROR(_xlfn.XLOOKUP([1]!INVENTARIO[[#This Row],[CODIGO CONCATENADO]],[1]!Tabla1[[CODIGO CONCATENADO ]],[1]!Tabla1[FECHA],,0,-1),"")</f>
        <v>44518</v>
      </c>
      <c r="C66" s="18" t="str">
        <f>+[1]!Tabla3[[#This Row],[Secuencia]]</f>
        <v>COM0021</v>
      </c>
      <c r="D66" s="19" t="str">
        <f>+[1]!Tabla3[[#This Row],[Descripcion]]</f>
        <v>TAZAS DE CAFÉ NARANJAS PERSONALIZADAS CON LOGO INSTITUCIONAL</v>
      </c>
      <c r="E66" s="18" t="str">
        <f>+[1]!Tabla3[[#This Row],[Unidad de medida]]</f>
        <v>UNIDADES</v>
      </c>
      <c r="F66" s="20">
        <f>+[1]!INVENTARIO[[#This Row],[CANTIDAD INICIAL]]+[1]!INVENTARIO[[#This Row],[ENTRADAS]]-[1]!INVENTARIO[[#This Row],[SALIDAS]]+[1]!INVENTARIO[[#This Row],[AJUSTES]]</f>
        <v>437</v>
      </c>
      <c r="G66" s="21">
        <f>IFERROR(_xlfn.XLOOKUP([1]!INVENTARIO[[#This Row],[CODIGO CONCATENADO]],[1]!Tabla1[[CODIGO CONCATENADO ]],[1]!Tabla1[COSTO],,0,-1),"")</f>
        <v>182</v>
      </c>
      <c r="H66" s="21">
        <f>+IFERROR([1]!INVENTARIO[[#This Row],[STOCK (BALANCE)]]*[1]!INVENTARIO[[#This Row],[COSTO UNITARIO]],"")</f>
        <v>79534</v>
      </c>
    </row>
    <row r="67" spans="1:8" ht="30" x14ac:dyDescent="0.25">
      <c r="A67" s="12">
        <f>IFERROR(_xlfn.XLOOKUP([1]!INVENTARIO[[#This Row],[CODIGO CONCATENADO]],[1]!Tabla1[[CODIGO CONCATENADO ]],[1]!Tabla1[FECHA],,0,-1),"")</f>
        <v>44543</v>
      </c>
      <c r="B67" s="12">
        <f>IFERROR(_xlfn.XLOOKUP([1]!INVENTARIO[[#This Row],[CODIGO CONCATENADO]],[1]!Tabla1[[CODIGO CONCATENADO ]],[1]!Tabla1[FECHA],,0,-1),"")</f>
        <v>44543</v>
      </c>
      <c r="C67" s="13" t="str">
        <f>+[1]!Tabla3[[#This Row],[Secuencia]]</f>
        <v>COM0022</v>
      </c>
      <c r="D67" s="14" t="str">
        <f>+[1]!Tabla3[[#This Row],[Descripcion]]</f>
        <v>TERMOS DE AGUA PLASTICOS TRANSPARENTES CON LOGO INSTITUCIONAL 16 ONZAS</v>
      </c>
      <c r="E67" s="13" t="str">
        <f>+[1]!Tabla3[[#This Row],[Unidad de medida]]</f>
        <v>UNIDAD</v>
      </c>
      <c r="F67" s="15">
        <f>+[1]!INVENTARIO[[#This Row],[CANTIDAD INICIAL]]+[1]!INVENTARIO[[#This Row],[ENTRADAS]]-[1]!INVENTARIO[[#This Row],[SALIDAS]]+[1]!INVENTARIO[[#This Row],[AJUSTES]]</f>
        <v>0</v>
      </c>
      <c r="G67" s="16">
        <f>IFERROR(_xlfn.XLOOKUP([1]!INVENTARIO[[#This Row],[CODIGO CONCATENADO]],[1]!Tabla1[[CODIGO CONCATENADO ]],[1]!Tabla1[COSTO],,0,-1),"")</f>
        <v>560</v>
      </c>
      <c r="H67" s="16">
        <f>+IFERROR([1]!INVENTARIO[[#This Row],[STOCK (BALANCE)]]*[1]!INVENTARIO[[#This Row],[COSTO UNITARIO]],"")</f>
        <v>0</v>
      </c>
    </row>
    <row r="68" spans="1:8" x14ac:dyDescent="0.25">
      <c r="A68" s="17">
        <f>IFERROR(_xlfn.XLOOKUP([1]!INVENTARIO[[#This Row],[CODIGO CONCATENADO]],[1]!Tabla1[[CODIGO CONCATENADO ]],[1]!Tabla1[FECHA],,0,-1),"")</f>
        <v>44510</v>
      </c>
      <c r="B68" s="17">
        <f>IFERROR(_xlfn.XLOOKUP([1]!INVENTARIO[[#This Row],[CODIGO CONCATENADO]],[1]!Tabla1[[CODIGO CONCATENADO ]],[1]!Tabla1[FECHA],,0,-1),"")</f>
        <v>44510</v>
      </c>
      <c r="C68" s="18" t="str">
        <f>+[1]!Tabla3[[#This Row],[Secuencia]]</f>
        <v>COM0023</v>
      </c>
      <c r="D68" s="19" t="str">
        <f>+[1]!Tabla3[[#This Row],[Descripcion]]</f>
        <v>TELEVISOR LED 50 PULGADAS (TCL)</v>
      </c>
      <c r="E68" s="18" t="str">
        <f>+[1]!Tabla3[[#This Row],[Unidad de medida]]</f>
        <v>UNIDADES</v>
      </c>
      <c r="F68" s="20">
        <f>+[1]!INVENTARIO[[#This Row],[CANTIDAD INICIAL]]+[1]!INVENTARIO[[#This Row],[ENTRADAS]]-[1]!INVENTARIO[[#This Row],[SALIDAS]]+[1]!INVENTARIO[[#This Row],[AJUSTES]]</f>
        <v>2</v>
      </c>
      <c r="G68" s="21">
        <f>IFERROR(_xlfn.XLOOKUP([1]!INVENTARIO[[#This Row],[CODIGO CONCATENADO]],[1]!Tabla1[[CODIGO CONCATENADO ]],[1]!Tabla1[COSTO],,0,-1),"")</f>
        <v>38900</v>
      </c>
      <c r="H68" s="21">
        <f>+IFERROR([1]!INVENTARIO[[#This Row],[STOCK (BALANCE)]]*[1]!INVENTARIO[[#This Row],[COSTO UNITARIO]],"")</f>
        <v>77800</v>
      </c>
    </row>
    <row r="69" spans="1:8" x14ac:dyDescent="0.25">
      <c r="A69" s="12">
        <f>IFERROR(_xlfn.XLOOKUP([1]!INVENTARIO[[#This Row],[CODIGO CONCATENADO]],[1]!Tabla1[[CODIGO CONCATENADO ]],[1]!Tabla1[FECHA],,0,-1),"")</f>
        <v>44734</v>
      </c>
      <c r="B69" s="12">
        <f>IFERROR(_xlfn.XLOOKUP([1]!INVENTARIO[[#This Row],[CODIGO CONCATENADO]],[1]!Tabla1[[CODIGO CONCATENADO ]],[1]!Tabla1[FECHA],,0,-1),"")</f>
        <v>44734</v>
      </c>
      <c r="C69" s="13" t="str">
        <f>+[1]!Tabla3[[#This Row],[Secuencia]]</f>
        <v>COM0024</v>
      </c>
      <c r="D69" s="14" t="str">
        <f>+[1]!Tabla3[[#This Row],[Descripcion]]</f>
        <v>T-SHIRT SUBLIMADOS</v>
      </c>
      <c r="E69" s="13" t="str">
        <f>+[1]!Tabla3[[#This Row],[Unidad de medida]]</f>
        <v>UNIDADES</v>
      </c>
      <c r="F69" s="15">
        <f>+[1]!INVENTARIO[[#This Row],[CANTIDAD INICIAL]]+[1]!INVENTARIO[[#This Row],[ENTRADAS]]-[1]!INVENTARIO[[#This Row],[SALIDAS]]+[1]!INVENTARIO[[#This Row],[AJUSTES]]</f>
        <v>230</v>
      </c>
      <c r="G69" s="16">
        <f>IFERROR(_xlfn.XLOOKUP([1]!INVENTARIO[[#This Row],[CODIGO CONCATENADO]],[1]!Tabla1[[CODIGO CONCATENADO ]],[1]!Tabla1[COSTO],,0,-1),"")</f>
        <v>380</v>
      </c>
      <c r="H69" s="16">
        <f>+IFERROR([1]!INVENTARIO[[#This Row],[STOCK (BALANCE)]]*[1]!INVENTARIO[[#This Row],[COSTO UNITARIO]],"")</f>
        <v>87400</v>
      </c>
    </row>
    <row r="70" spans="1:8" x14ac:dyDescent="0.25">
      <c r="A70" s="17">
        <f>IFERROR(_xlfn.XLOOKUP([1]!INVENTARIO[[#This Row],[CODIGO CONCATENADO]],[1]!Tabla1[[CODIGO CONCATENADO ]],[1]!Tabla1[FECHA],,0,-1),"")</f>
        <v>44512</v>
      </c>
      <c r="B70" s="17">
        <f>IFERROR(_xlfn.XLOOKUP([1]!INVENTARIO[[#This Row],[CODIGO CONCATENADO]],[1]!Tabla1[[CODIGO CONCATENADO ]],[1]!Tabla1[FECHA],,0,-1),"")</f>
        <v>44512</v>
      </c>
      <c r="C70" s="18" t="str">
        <f>+[1]!Tabla3[[#This Row],[Secuencia]]</f>
        <v>COM0025</v>
      </c>
      <c r="D70" s="19" t="str">
        <f>+[1]!Tabla3[[#This Row],[Descripcion]]</f>
        <v xml:space="preserve">SACOS DE BOXEO  </v>
      </c>
      <c r="E70" s="18" t="str">
        <f>+[1]!Tabla3[[#This Row],[Unidad de medida]]</f>
        <v>UNIDADES</v>
      </c>
      <c r="F70" s="20">
        <f>+[1]!INVENTARIO[[#This Row],[CANTIDAD INICIAL]]+[1]!INVENTARIO[[#This Row],[ENTRADAS]]-[1]!INVENTARIO[[#This Row],[SALIDAS]]+[1]!INVENTARIO[[#This Row],[AJUSTES]]</f>
        <v>0</v>
      </c>
      <c r="G70" s="21">
        <f>IFERROR(_xlfn.XLOOKUP([1]!INVENTARIO[[#This Row],[CODIGO CONCATENADO]],[1]!Tabla1[[CODIGO CONCATENADO ]],[1]!Tabla1[COSTO],,0,-1),"")</f>
        <v>16623</v>
      </c>
      <c r="H70" s="21">
        <f>+IFERROR([1]!INVENTARIO[[#This Row],[STOCK (BALANCE)]]*[1]!INVENTARIO[[#This Row],[COSTO UNITARIO]],"")</f>
        <v>0</v>
      </c>
    </row>
    <row r="71" spans="1:8" x14ac:dyDescent="0.25">
      <c r="A71" s="12">
        <f>IFERROR(_xlfn.XLOOKUP([1]!INVENTARIO[[#This Row],[CODIGO CONCATENADO]],[1]!Tabla1[[CODIGO CONCATENADO ]],[1]!Tabla1[FECHA],,0,-1),"")</f>
        <v>44529</v>
      </c>
      <c r="B71" s="12">
        <f>IFERROR(_xlfn.XLOOKUP([1]!INVENTARIO[[#This Row],[CODIGO CONCATENADO]],[1]!Tabla1[[CODIGO CONCATENADO ]],[1]!Tabla1[FECHA],,0,-1),"")</f>
        <v>44529</v>
      </c>
      <c r="C71" s="13" t="str">
        <f>+[1]!Tabla3[[#This Row],[Secuencia]]</f>
        <v>COM0026</v>
      </c>
      <c r="D71" s="14" t="str">
        <f>+[1]!Tabla3[[#This Row],[Descripcion]]</f>
        <v>SELLO SECO DE ESCRITORIO</v>
      </c>
      <c r="E71" s="13" t="str">
        <f>+[1]!Tabla3[[#This Row],[Unidad de medida]]</f>
        <v>UNIDAD</v>
      </c>
      <c r="F71" s="15">
        <f>+[1]!INVENTARIO[[#This Row],[CANTIDAD INICIAL]]+[1]!INVENTARIO[[#This Row],[ENTRADAS]]-[1]!INVENTARIO[[#This Row],[SALIDAS]]+[1]!INVENTARIO[[#This Row],[AJUSTES]]</f>
        <v>0</v>
      </c>
      <c r="G71" s="16">
        <f>IFERROR(_xlfn.XLOOKUP([1]!INVENTARIO[[#This Row],[CODIGO CONCATENADO]],[1]!Tabla1[[CODIGO CONCATENADO ]],[1]!Tabla1[COSTO],,0,-1),"")</f>
        <v>4413</v>
      </c>
      <c r="H71" s="16">
        <f>+IFERROR([1]!INVENTARIO[[#This Row],[STOCK (BALANCE)]]*[1]!INVENTARIO[[#This Row],[COSTO UNITARIO]],"")</f>
        <v>0</v>
      </c>
    </row>
    <row r="72" spans="1:8" ht="30" x14ac:dyDescent="0.25">
      <c r="A72" s="17">
        <f>IFERROR(_xlfn.XLOOKUP([1]!INVENTARIO[[#This Row],[CODIGO CONCATENADO]],[1]!Tabla1[[CODIGO CONCATENADO ]],[1]!Tabla1[FECHA],,0,-1),"")</f>
        <v>44699</v>
      </c>
      <c r="B72" s="17">
        <f>IFERROR(_xlfn.XLOOKUP([1]!INVENTARIO[[#This Row],[CODIGO CONCATENADO]],[1]!Tabla1[[CODIGO CONCATENADO ]],[1]!Tabla1[FECHA],,0,-1),"")</f>
        <v>44699</v>
      </c>
      <c r="C72" s="18" t="str">
        <f>+[1]!Tabla3[[#This Row],[Secuencia]]</f>
        <v>COM0027</v>
      </c>
      <c r="D72" s="19" t="str">
        <f>+[1]!Tabla3[[#This Row],[Descripcion]]</f>
        <v>BROCHURES CARTA COMPROMISO 10.50X8.5 PULGADAS</v>
      </c>
      <c r="E72" s="18" t="str">
        <f>+[1]!Tabla3[[#This Row],[Unidad de medida]]</f>
        <v>UNIDAD</v>
      </c>
      <c r="F72" s="20">
        <f>+[1]!INVENTARIO[[#This Row],[CANTIDAD INICIAL]]+[1]!INVENTARIO[[#This Row],[ENTRADAS]]-[1]!INVENTARIO[[#This Row],[SALIDAS]]+[1]!INVENTARIO[[#This Row],[AJUSTES]]</f>
        <v>0</v>
      </c>
      <c r="G72" s="21">
        <f>IFERROR(_xlfn.XLOOKUP([1]!INVENTARIO[[#This Row],[CODIGO CONCATENADO]],[1]!Tabla1[[CODIGO CONCATENADO ]],[1]!Tabla1[COSTO],,0,-1),"")</f>
        <v>60</v>
      </c>
      <c r="H72" s="21">
        <f>+IFERROR([1]!INVENTARIO[[#This Row],[STOCK (BALANCE)]]*[1]!INVENTARIO[[#This Row],[COSTO UNITARIO]],"")</f>
        <v>0</v>
      </c>
    </row>
    <row r="73" spans="1:8" ht="30" x14ac:dyDescent="0.25">
      <c r="A73" s="12">
        <f>IFERROR(_xlfn.XLOOKUP([1]!INVENTARIO[[#This Row],[CODIGO CONCATENADO]],[1]!Tabla1[[CODIGO CONCATENADO ]],[1]!Tabla1[FECHA],,0,-1),"")</f>
        <v>44697</v>
      </c>
      <c r="B73" s="12">
        <f>IFERROR(_xlfn.XLOOKUP([1]!INVENTARIO[[#This Row],[CODIGO CONCATENADO]],[1]!Tabla1[[CODIGO CONCATENADO ]],[1]!Tabla1[FECHA],,0,-1),"")</f>
        <v>44697</v>
      </c>
      <c r="C73" s="13" t="str">
        <f>+[1]!Tabla3[[#This Row],[Secuencia]]</f>
        <v>COM0028</v>
      </c>
      <c r="D73" s="14" t="str">
        <f>+[1]!Tabla3[[#This Row],[Descripcion]]</f>
        <v>SET SISTEMA DE MICROFONO LAVALIER INALAMBRICO</v>
      </c>
      <c r="E73" s="13" t="str">
        <f>+[1]!Tabla3[[#This Row],[Unidad de medida]]</f>
        <v>SET</v>
      </c>
      <c r="F73" s="15">
        <f>+[1]!INVENTARIO[[#This Row],[CANTIDAD INICIAL]]+[1]!INVENTARIO[[#This Row],[ENTRADAS]]-[1]!INVENTARIO[[#This Row],[SALIDAS]]+[1]!INVENTARIO[[#This Row],[AJUSTES]]</f>
        <v>0</v>
      </c>
      <c r="G73" s="16">
        <f>IFERROR(_xlfn.XLOOKUP([1]!INVENTARIO[[#This Row],[CODIGO CONCATENADO]],[1]!Tabla1[[CODIGO CONCATENADO ]],[1]!Tabla1[COSTO],,0,-1),"")</f>
        <v>82128</v>
      </c>
      <c r="H73" s="16">
        <f>+IFERROR([1]!INVENTARIO[[#This Row],[STOCK (BALANCE)]]*[1]!INVENTARIO[[#This Row],[COSTO UNITARIO]],"")</f>
        <v>0</v>
      </c>
    </row>
    <row r="74" spans="1:8" x14ac:dyDescent="0.25">
      <c r="A74" s="17">
        <f>IFERROR(_xlfn.XLOOKUP([1]!INVENTARIO[[#This Row],[CODIGO CONCATENADO]],[1]!Tabla1[[CODIGO CONCATENADO ]],[1]!Tabla1[FECHA],,0,-1),"")</f>
        <v>44708</v>
      </c>
      <c r="B74" s="17">
        <f>IFERROR(_xlfn.XLOOKUP([1]!INVENTARIO[[#This Row],[CODIGO CONCATENADO]],[1]!Tabla1[[CODIGO CONCATENADO ]],[1]!Tabla1[FECHA],,0,-1),"")</f>
        <v>44708</v>
      </c>
      <c r="C74" s="18" t="str">
        <f>+[1]!Tabla3[[#This Row],[Secuencia]]</f>
        <v>COM0029</v>
      </c>
      <c r="D74" s="19" t="str">
        <f>+[1]!Tabla3[[#This Row],[Descripcion]]</f>
        <v>BOLSAS DE TELA PARA DIA DE LAS MADRES</v>
      </c>
      <c r="E74" s="18" t="str">
        <f>+[1]!Tabla3[[#This Row],[Unidad de medida]]</f>
        <v>UNIDAD</v>
      </c>
      <c r="F74" s="20">
        <f>+[1]!INVENTARIO[[#This Row],[CANTIDAD INICIAL]]+[1]!INVENTARIO[[#This Row],[ENTRADAS]]-[1]!INVENTARIO[[#This Row],[SALIDAS]]+[1]!INVENTARIO[[#This Row],[AJUSTES]]</f>
        <v>0</v>
      </c>
      <c r="G74" s="21">
        <f>IFERROR(_xlfn.XLOOKUP([1]!INVENTARIO[[#This Row],[CODIGO CONCATENADO]],[1]!Tabla1[[CODIGO CONCATENADO ]],[1]!Tabla1[COSTO],,0,-1),"")</f>
        <v>830</v>
      </c>
      <c r="H74" s="21">
        <f>+IFERROR([1]!INVENTARIO[[#This Row],[STOCK (BALANCE)]]*[1]!INVENTARIO[[#This Row],[COSTO UNITARIO]],"")</f>
        <v>0</v>
      </c>
    </row>
    <row r="75" spans="1:8" ht="30" x14ac:dyDescent="0.25">
      <c r="A75" s="12">
        <f>IFERROR(_xlfn.XLOOKUP([1]!INVENTARIO[[#This Row],[CODIGO CONCATENADO]],[1]!Tabla1[[CODIGO CONCATENADO ]],[1]!Tabla1[FECHA],,0,-1),"")</f>
        <v>44473</v>
      </c>
      <c r="B75" s="12">
        <f>IFERROR(_xlfn.XLOOKUP([1]!INVENTARIO[[#This Row],[CODIGO CONCATENADO]],[1]!Tabla1[[CODIGO CONCATENADO ]],[1]!Tabla1[FECHA],,0,-1),"")</f>
        <v>44473</v>
      </c>
      <c r="C75" s="13" t="str">
        <f>+[1]!Tabla3[[#This Row],[Secuencia]]</f>
        <v>ELC0001</v>
      </c>
      <c r="D75" s="14" t="str">
        <f>+[1]!Tabla3[[#This Row],[Descripcion]]</f>
        <v>NEVERA EJECUTIVA FRIGIDAIRE M/FRD3G4HPI 3.2 PIES</v>
      </c>
      <c r="E75" s="13" t="str">
        <f>+[1]!Tabla3[[#This Row],[Unidad de medida]]</f>
        <v>UNIDADES</v>
      </c>
      <c r="F75" s="15">
        <f>+[1]!INVENTARIO[[#This Row],[CANTIDAD INICIAL]]+[1]!INVENTARIO[[#This Row],[ENTRADAS]]-[1]!INVENTARIO[[#This Row],[SALIDAS]]+[1]!INVENTARIO[[#This Row],[AJUSTES]]</f>
        <v>0</v>
      </c>
      <c r="G75" s="16">
        <f>IFERROR(_xlfn.XLOOKUP([1]!INVENTARIO[[#This Row],[CODIGO CONCATENADO]],[1]!Tabla1[[CODIGO CONCATENADO ]],[1]!Tabla1[COSTO],,0,-1),"")</f>
        <v>14200</v>
      </c>
      <c r="H75" s="16">
        <f>+IFERROR([1]!INVENTARIO[[#This Row],[STOCK (BALANCE)]]*[1]!INVENTARIO[[#This Row],[COSTO UNITARIO]],"")</f>
        <v>0</v>
      </c>
    </row>
    <row r="76" spans="1:8" x14ac:dyDescent="0.25">
      <c r="A76" s="17">
        <f>IFERROR(_xlfn.XLOOKUP([1]!INVENTARIO[[#This Row],[CODIGO CONCATENADO]],[1]!Tabla1[[CODIGO CONCATENADO ]],[1]!Tabla1[FECHA],,0,-1),"")</f>
        <v>44733</v>
      </c>
      <c r="B76" s="17">
        <f>IFERROR(_xlfn.XLOOKUP([1]!INVENTARIO[[#This Row],[CODIGO CONCATENADO]],[1]!Tabla1[[CODIGO CONCATENADO ]],[1]!Tabla1[FECHA],,0,-1),"")</f>
        <v>44733</v>
      </c>
      <c r="C76" s="18" t="str">
        <f>+[1]!Tabla3[[#This Row],[Secuencia]]</f>
        <v>ELC0002</v>
      </c>
      <c r="D76" s="19" t="str">
        <f>+[1]!Tabla3[[#This Row],[Descripcion]]</f>
        <v>BEBEDERO DE AGUA FRIA Y CALIENTE TECNOMASTER</v>
      </c>
      <c r="E76" s="18" t="str">
        <f>+[1]!Tabla3[[#This Row],[Unidad de medida]]</f>
        <v>UNIDADES</v>
      </c>
      <c r="F76" s="20">
        <f>+[1]!INVENTARIO[[#This Row],[CANTIDAD INICIAL]]+[1]!INVENTARIO[[#This Row],[ENTRADAS]]-[1]!INVENTARIO[[#This Row],[SALIDAS]]+[1]!INVENTARIO[[#This Row],[AJUSTES]]</f>
        <v>6</v>
      </c>
      <c r="G76" s="21">
        <f>IFERROR(_xlfn.XLOOKUP([1]!INVENTARIO[[#This Row],[CODIGO CONCATENADO]],[1]!Tabla1[[CODIGO CONCATENADO ]],[1]!Tabla1[COSTO],,0,-1),"")</f>
        <v>11200</v>
      </c>
      <c r="H76" s="21">
        <f>+IFERROR([1]!INVENTARIO[[#This Row],[STOCK (BALANCE)]]*[1]!INVENTARIO[[#This Row],[COSTO UNITARIO]],"")</f>
        <v>67200</v>
      </c>
    </row>
    <row r="77" spans="1:8" ht="30" x14ac:dyDescent="0.25">
      <c r="A77" s="12">
        <f>IFERROR(_xlfn.XLOOKUP([1]!INVENTARIO[[#This Row],[CODIGO CONCATENADO]],[1]!Tabla1[[CODIGO CONCATENADO ]],[1]!Tabla1[FECHA],,0,-1),"")</f>
        <v>44473</v>
      </c>
      <c r="B77" s="12">
        <f>IFERROR(_xlfn.XLOOKUP([1]!INVENTARIO[[#This Row],[CODIGO CONCATENADO]],[1]!Tabla1[[CODIGO CONCATENADO ]],[1]!Tabla1[FECHA],,0,-1),"")</f>
        <v>44473</v>
      </c>
      <c r="C77" s="13" t="str">
        <f>+[1]!Tabla3[[#This Row],[Secuencia]]</f>
        <v>ELC0003</v>
      </c>
      <c r="D77" s="14" t="str">
        <f>+[1]!Tabla3[[#This Row],[Descripcion]]</f>
        <v>MICROONDAS WHIRPOLL M/WM1807D 0.7 PIES CUBICO</v>
      </c>
      <c r="E77" s="13" t="str">
        <f>+[1]!Tabla3[[#This Row],[Unidad de medida]]</f>
        <v>UNIDADES</v>
      </c>
      <c r="F77" s="15">
        <f>+[1]!INVENTARIO[[#This Row],[CANTIDAD INICIAL]]+[1]!INVENTARIO[[#This Row],[ENTRADAS]]-[1]!INVENTARIO[[#This Row],[SALIDAS]]+[1]!INVENTARIO[[#This Row],[AJUSTES]]</f>
        <v>0</v>
      </c>
      <c r="G77" s="16">
        <f>IFERROR(_xlfn.XLOOKUP([1]!INVENTARIO[[#This Row],[CODIGO CONCATENADO]],[1]!Tabla1[[CODIGO CONCATENADO ]],[1]!Tabla1[COSTO],,0,-1),"")</f>
        <v>8400</v>
      </c>
      <c r="H77" s="16">
        <f>+IFERROR([1]!INVENTARIO[[#This Row],[STOCK (BALANCE)]]*[1]!INVENTARIO[[#This Row],[COSTO UNITARIO]],"")</f>
        <v>0</v>
      </c>
    </row>
    <row r="78" spans="1:8" x14ac:dyDescent="0.25">
      <c r="A78" s="17">
        <f>IFERROR(_xlfn.XLOOKUP([1]!INVENTARIO[[#This Row],[CODIGO CONCATENADO]],[1]!Tabla1[[CODIGO CONCATENADO ]],[1]!Tabla1[FECHA],,0,-1),"")</f>
        <v>44473</v>
      </c>
      <c r="B78" s="17">
        <f>IFERROR(_xlfn.XLOOKUP([1]!INVENTARIO[[#This Row],[CODIGO CONCATENADO]],[1]!Tabla1[[CODIGO CONCATENADO ]],[1]!Tabla1[FECHA],,0,-1),"")</f>
        <v>44473</v>
      </c>
      <c r="C78" s="18" t="str">
        <f>+[1]!Tabla3[[#This Row],[Secuencia]]</f>
        <v>ELC0004</v>
      </c>
      <c r="D78" s="19" t="str">
        <f>+[1]!Tabla3[[#This Row],[Descripcion]]</f>
        <v>CAFETERA ELECTRICA TECNOMASTER 12 TAZAS</v>
      </c>
      <c r="E78" s="18" t="str">
        <f>+[1]!Tabla3[[#This Row],[Unidad de medida]]</f>
        <v>UNIDADES</v>
      </c>
      <c r="F78" s="20">
        <f>+[1]!INVENTARIO[[#This Row],[CANTIDAD INICIAL]]+[1]!INVENTARIO[[#This Row],[ENTRADAS]]-[1]!INVENTARIO[[#This Row],[SALIDAS]]+[1]!INVENTARIO[[#This Row],[AJUSTES]]</f>
        <v>0</v>
      </c>
      <c r="G78" s="21">
        <f>IFERROR(_xlfn.XLOOKUP([1]!INVENTARIO[[#This Row],[CODIGO CONCATENADO]],[1]!Tabla1[[CODIGO CONCATENADO ]],[1]!Tabla1[COSTO],,0,-1),"")</f>
        <v>1800</v>
      </c>
      <c r="H78" s="21">
        <f>+IFERROR([1]!INVENTARIO[[#This Row],[STOCK (BALANCE)]]*[1]!INVENTARIO[[#This Row],[COSTO UNITARIO]],"")</f>
        <v>0</v>
      </c>
    </row>
    <row r="79" spans="1:8" x14ac:dyDescent="0.25">
      <c r="A79" s="12">
        <f>IFERROR(_xlfn.XLOOKUP([1]!INVENTARIO[[#This Row],[CODIGO CONCATENADO]],[1]!Tabla1[[CODIGO CONCATENADO ]],[1]!Tabla1[FECHA],,0,-1),"")</f>
        <v>44473</v>
      </c>
      <c r="B79" s="12">
        <f>IFERROR(_xlfn.XLOOKUP([1]!INVENTARIO[[#This Row],[CODIGO CONCATENADO]],[1]!Tabla1[[CODIGO CONCATENADO ]],[1]!Tabla1[FECHA],,0,-1),"")</f>
        <v>44473</v>
      </c>
      <c r="C79" s="13" t="str">
        <f>+[1]!Tabla3[[#This Row],[Secuencia]]</f>
        <v>ELC0005</v>
      </c>
      <c r="D79" s="14" t="str">
        <f>+[1]!Tabla3[[#This Row],[Descripcion]]</f>
        <v>CAFETERA ELECTRICA OSTER DE  35 TAZAS 3390</v>
      </c>
      <c r="E79" s="13" t="str">
        <f>+[1]!Tabla3[[#This Row],[Unidad de medida]]</f>
        <v>UNIDADES</v>
      </c>
      <c r="F79" s="15">
        <f>+[1]!INVENTARIO[[#This Row],[CANTIDAD INICIAL]]+[1]!INVENTARIO[[#This Row],[ENTRADAS]]-[1]!INVENTARIO[[#This Row],[SALIDAS]]+[1]!INVENTARIO[[#This Row],[AJUSTES]]</f>
        <v>6</v>
      </c>
      <c r="G79" s="16">
        <f>IFERROR(_xlfn.XLOOKUP([1]!INVENTARIO[[#This Row],[CODIGO CONCATENADO]],[1]!Tabla1[[CODIGO CONCATENADO ]],[1]!Tabla1[COSTO],,0,-1),"")</f>
        <v>5000</v>
      </c>
      <c r="H79" s="16">
        <f>+IFERROR([1]!INVENTARIO[[#This Row],[STOCK (BALANCE)]]*[1]!INVENTARIO[[#This Row],[COSTO UNITARIO]],"")</f>
        <v>30000</v>
      </c>
    </row>
    <row r="80" spans="1:8" x14ac:dyDescent="0.25">
      <c r="A80" s="17">
        <f>IFERROR(_xlfn.XLOOKUP([1]!INVENTARIO[[#This Row],[CODIGO CONCATENADO]],[1]!Tabla1[[CODIGO CONCATENADO ]],[1]!Tabla1[FECHA],,0,-1),"")</f>
        <v>44473</v>
      </c>
      <c r="B80" s="17">
        <f>IFERROR(_xlfn.XLOOKUP([1]!INVENTARIO[[#This Row],[CODIGO CONCATENADO]],[1]!Tabla1[[CODIGO CONCATENADO ]],[1]!Tabla1[FECHA],,0,-1),"")</f>
        <v>44473</v>
      </c>
      <c r="C80" s="18" t="str">
        <f>+[1]!Tabla3[[#This Row],[Secuencia]]</f>
        <v>ELC0006</v>
      </c>
      <c r="D80" s="19" t="str">
        <f>+[1]!Tabla3[[#This Row],[Descripcion]]</f>
        <v>BALANZA ELECTRICA BATVOX DE PESO ELECTRONICO</v>
      </c>
      <c r="E80" s="18" t="str">
        <f>+[1]!Tabla3[[#This Row],[Unidad de medida]]</f>
        <v>UNIDADES</v>
      </c>
      <c r="F80" s="20">
        <f>+[1]!INVENTARIO[[#This Row],[CANTIDAD INICIAL]]+[1]!INVENTARIO[[#This Row],[ENTRADAS]]-[1]!INVENTARIO[[#This Row],[SALIDAS]]+[1]!INVENTARIO[[#This Row],[AJUSTES]]</f>
        <v>2</v>
      </c>
      <c r="G80" s="21">
        <f>IFERROR(_xlfn.XLOOKUP([1]!INVENTARIO[[#This Row],[CODIGO CONCATENADO]],[1]!Tabla1[[CODIGO CONCATENADO ]],[1]!Tabla1[COSTO],,0,-1),"")</f>
        <v>6500</v>
      </c>
      <c r="H80" s="21">
        <f>+IFERROR([1]!INVENTARIO[[#This Row],[STOCK (BALANCE)]]*[1]!INVENTARIO[[#This Row],[COSTO UNITARIO]],"")</f>
        <v>13000</v>
      </c>
    </row>
    <row r="81" spans="1:8" x14ac:dyDescent="0.25">
      <c r="A81" s="12">
        <f>IFERROR(_xlfn.XLOOKUP([1]!INVENTARIO[[#This Row],[CODIGO CONCATENADO]],[1]!Tabla1[[CODIGO CONCATENADO ]],[1]!Tabla1[FECHA],,0,-1),"")</f>
        <v>44152</v>
      </c>
      <c r="B81" s="12">
        <f>IFERROR(_xlfn.XLOOKUP([1]!INVENTARIO[[#This Row],[CODIGO CONCATENADO]],[1]!Tabla1[[CODIGO CONCATENADO ]],[1]!Tabla1[FECHA],,0,-1),"")</f>
        <v>44152</v>
      </c>
      <c r="C81" s="13" t="str">
        <f>+[1]!Tabla3[[#This Row],[Secuencia]]</f>
        <v>ELE0001</v>
      </c>
      <c r="D81" s="14" t="str">
        <f>+[1]!Tabla3[[#This Row],[Descripcion]]</f>
        <v>ADAPTADOR ELECTRICO DE 1/2</v>
      </c>
      <c r="E81" s="13" t="str">
        <f>+[1]!Tabla3[[#This Row],[Unidad de medida]]</f>
        <v>UNIDAD</v>
      </c>
      <c r="F81" s="15">
        <f>+[1]!INVENTARIO[[#This Row],[CANTIDAD INICIAL]]+[1]!INVENTARIO[[#This Row],[ENTRADAS]]-[1]!INVENTARIO[[#This Row],[SALIDAS]]+[1]!INVENTARIO[[#This Row],[AJUSTES]]</f>
        <v>0</v>
      </c>
      <c r="G81" s="16">
        <f>IFERROR(_xlfn.XLOOKUP([1]!INVENTARIO[[#This Row],[CODIGO CONCATENADO]],[1]!Tabla1[[CODIGO CONCATENADO ]],[1]!Tabla1[COSTO],,0,-1),"")</f>
        <v>94</v>
      </c>
      <c r="H81" s="16">
        <f>+IFERROR([1]!INVENTARIO[[#This Row],[STOCK (BALANCE)]]*[1]!INVENTARIO[[#This Row],[COSTO UNITARIO]],"")</f>
        <v>0</v>
      </c>
    </row>
    <row r="82" spans="1:8" x14ac:dyDescent="0.25">
      <c r="A82" s="17">
        <f>IFERROR(_xlfn.XLOOKUP([1]!INVENTARIO[[#This Row],[CODIGO CONCATENADO]],[1]!Tabla1[[CODIGO CONCATENADO ]],[1]!Tabla1[FECHA],,0,-1),"")</f>
        <v>44540</v>
      </c>
      <c r="B82" s="17">
        <f>IFERROR(_xlfn.XLOOKUP([1]!INVENTARIO[[#This Row],[CODIGO CONCATENADO]],[1]!Tabla1[[CODIGO CONCATENADO ]],[1]!Tabla1[FECHA],,0,-1),"")</f>
        <v>44540</v>
      </c>
      <c r="C82" s="18" t="str">
        <f>+[1]!Tabla3[[#This Row],[Secuencia]]</f>
        <v>ELE0002</v>
      </c>
      <c r="D82" s="19" t="str">
        <f>+[1]!Tabla3[[#This Row],[Descripcion]]</f>
        <v>ARRANCADOR COMPLETO TONSU 32 AMP</v>
      </c>
      <c r="E82" s="18" t="str">
        <f>+[1]!Tabla3[[#This Row],[Unidad de medida]]</f>
        <v>UNIDAD</v>
      </c>
      <c r="F82" s="20">
        <f>+[1]!INVENTARIO[[#This Row],[CANTIDAD INICIAL]]+[1]!INVENTARIO[[#This Row],[ENTRADAS]]-[1]!INVENTARIO[[#This Row],[SALIDAS]]+[1]!INVENTARIO[[#This Row],[AJUSTES]]</f>
        <v>2</v>
      </c>
      <c r="G82" s="21">
        <f>IFERROR(_xlfn.XLOOKUP([1]!INVENTARIO[[#This Row],[CODIGO CONCATENADO]],[1]!Tabla1[[CODIGO CONCATENADO ]],[1]!Tabla1[COSTO],,0,-1),"")</f>
        <v>3500</v>
      </c>
      <c r="H82" s="21">
        <f>+IFERROR([1]!INVENTARIO[[#This Row],[STOCK (BALANCE)]]*[1]!INVENTARIO[[#This Row],[COSTO UNITARIO]],"")</f>
        <v>7000</v>
      </c>
    </row>
    <row r="83" spans="1:8" x14ac:dyDescent="0.25">
      <c r="A83" s="12">
        <f>IFERROR(_xlfn.XLOOKUP([1]!INVENTARIO[[#This Row],[CODIGO CONCATENADO]],[1]!Tabla1[[CODIGO CONCATENADO ]],[1]!Tabla1[FECHA],,0,-1),"")</f>
        <v>44153</v>
      </c>
      <c r="B83" s="12">
        <f>IFERROR(_xlfn.XLOOKUP([1]!INVENTARIO[[#This Row],[CODIGO CONCATENADO]],[1]!Tabla1[[CODIGO CONCATENADO ]],[1]!Tabla1[FECHA],,0,-1),"")</f>
        <v>44153</v>
      </c>
      <c r="C83" s="13" t="str">
        <f>+[1]!Tabla3[[#This Row],[Secuencia]]</f>
        <v>ELE0003</v>
      </c>
      <c r="D83" s="14" t="str">
        <f>+[1]!Tabla3[[#This Row],[Descripcion]]</f>
        <v xml:space="preserve">ALAMBRE CALIBRE NO.12    </v>
      </c>
      <c r="E83" s="13" t="str">
        <f>+[1]!Tabla3[[#This Row],[Unidad de medida]]</f>
        <v>ROLLO</v>
      </c>
      <c r="F83" s="15">
        <f>+[1]!INVENTARIO[[#This Row],[CANTIDAD INICIAL]]+[1]!INVENTARIO[[#This Row],[ENTRADAS]]-[1]!INVENTARIO[[#This Row],[SALIDAS]]+[1]!INVENTARIO[[#This Row],[AJUSTES]]</f>
        <v>0</v>
      </c>
      <c r="G83" s="16">
        <f>IFERROR(_xlfn.XLOOKUP([1]!INVENTARIO[[#This Row],[CODIGO CONCATENADO]],[1]!Tabla1[[CODIGO CONCATENADO ]],[1]!Tabla1[COSTO],,0,-1),"")</f>
        <v>2593.2199999999998</v>
      </c>
      <c r="H83" s="16">
        <f>+IFERROR([1]!INVENTARIO[[#This Row],[STOCK (BALANCE)]]*[1]!INVENTARIO[[#This Row],[COSTO UNITARIO]],"")</f>
        <v>0</v>
      </c>
    </row>
    <row r="84" spans="1:8" x14ac:dyDescent="0.25">
      <c r="A84" s="17">
        <f>IFERROR(_xlfn.XLOOKUP([1]!INVENTARIO[[#This Row],[CODIGO CONCATENADO]],[1]!Tabla1[[CODIGO CONCATENADO ]],[1]!Tabla1[FECHA],,0,-1),"")</f>
        <v>44153</v>
      </c>
      <c r="B84" s="17">
        <f>IFERROR(_xlfn.XLOOKUP([1]!INVENTARIO[[#This Row],[CODIGO CONCATENADO]],[1]!Tabla1[[CODIGO CONCATENADO ]],[1]!Tabla1[FECHA],,0,-1),"")</f>
        <v>44153</v>
      </c>
      <c r="C84" s="18" t="str">
        <f>+[1]!Tabla3[[#This Row],[Secuencia]]</f>
        <v>ELE0004</v>
      </c>
      <c r="D84" s="19" t="str">
        <f>+[1]!Tabla3[[#This Row],[Descripcion]]</f>
        <v>ALAMBRE CALIBRE NO.12 DUPLEX    BLANCO</v>
      </c>
      <c r="E84" s="18" t="str">
        <f>+[1]!Tabla3[[#This Row],[Unidad de medida]]</f>
        <v>PIES</v>
      </c>
      <c r="F84" s="20">
        <f>+[1]!INVENTARIO[[#This Row],[CANTIDAD INICIAL]]+[1]!INVENTARIO[[#This Row],[ENTRADAS]]-[1]!INVENTARIO[[#This Row],[SALIDAS]]+[1]!INVENTARIO[[#This Row],[AJUSTES]]</f>
        <v>0</v>
      </c>
      <c r="G84" s="21">
        <f>IFERROR(_xlfn.XLOOKUP([1]!INVENTARIO[[#This Row],[CODIGO CONCATENADO]],[1]!Tabla1[[CODIGO CONCATENADO ]],[1]!Tabla1[COSTO],,0,-1),"")</f>
        <v>11.186440000000001</v>
      </c>
      <c r="H84" s="21">
        <f>+IFERROR([1]!INVENTARIO[[#This Row],[STOCK (BALANCE)]]*[1]!INVENTARIO[[#This Row],[COSTO UNITARIO]],"")</f>
        <v>0</v>
      </c>
    </row>
    <row r="85" spans="1:8" x14ac:dyDescent="0.25">
      <c r="A85" s="12">
        <f>IFERROR(_xlfn.XLOOKUP([1]!INVENTARIO[[#This Row],[CODIGO CONCATENADO]],[1]!Tabla1[[CODIGO CONCATENADO ]],[1]!Tabla1[FECHA],,0,-1),"")</f>
        <v>44540</v>
      </c>
      <c r="B85" s="12">
        <f>IFERROR(_xlfn.XLOOKUP([1]!INVENTARIO[[#This Row],[CODIGO CONCATENADO]],[1]!Tabla1[[CODIGO CONCATENADO ]],[1]!Tabla1[FECHA],,0,-1),"")</f>
        <v>44540</v>
      </c>
      <c r="C85" s="13" t="str">
        <f>+[1]!Tabla3[[#This Row],[Secuencia]]</f>
        <v>ELE0005</v>
      </c>
      <c r="D85" s="14" t="str">
        <f>+[1]!Tabla3[[#This Row],[Descripcion]]</f>
        <v>ALAMBRE DE GOMA No. 10 DE 4 HILO (PIE)</v>
      </c>
      <c r="E85" s="13" t="str">
        <f>+[1]!Tabla3[[#This Row],[Unidad de medida]]</f>
        <v>PIES</v>
      </c>
      <c r="F85" s="15">
        <f>+[1]!INVENTARIO[[#This Row],[CANTIDAD INICIAL]]+[1]!INVENTARIO[[#This Row],[ENTRADAS]]-[1]!INVENTARIO[[#This Row],[SALIDAS]]+[1]!INVENTARIO[[#This Row],[AJUSTES]]</f>
        <v>0</v>
      </c>
      <c r="G85" s="16">
        <f>IFERROR(_xlfn.XLOOKUP([1]!INVENTARIO[[#This Row],[CODIGO CONCATENADO]],[1]!Tabla1[[CODIGO CONCATENADO ]],[1]!Tabla1[COSTO],,0,-1),"")</f>
        <v>40</v>
      </c>
      <c r="H85" s="16">
        <f>+IFERROR([1]!INVENTARIO[[#This Row],[STOCK (BALANCE)]]*[1]!INVENTARIO[[#This Row],[COSTO UNITARIO]],"")</f>
        <v>0</v>
      </c>
    </row>
    <row r="86" spans="1:8" x14ac:dyDescent="0.25">
      <c r="A86" s="17">
        <f>IFERROR(_xlfn.XLOOKUP([1]!INVENTARIO[[#This Row],[CODIGO CONCATENADO]],[1]!Tabla1[[CODIGO CONCATENADO ]],[1]!Tabla1[FECHA],,0,-1),"")</f>
        <v>44540</v>
      </c>
      <c r="B86" s="17">
        <f>IFERROR(_xlfn.XLOOKUP([1]!INVENTARIO[[#This Row],[CODIGO CONCATENADO]],[1]!Tabla1[[CODIGO CONCATENADO ]],[1]!Tabla1[FECHA],,0,-1),"")</f>
        <v>44540</v>
      </c>
      <c r="C86" s="18" t="str">
        <f>+[1]!Tabla3[[#This Row],[Secuencia]]</f>
        <v>ELE0006</v>
      </c>
      <c r="D86" s="19" t="str">
        <f>+[1]!Tabla3[[#This Row],[Descripcion]]</f>
        <v>ALAMBRE DE GOMA REDONDO</v>
      </c>
      <c r="E86" s="18" t="str">
        <f>+[1]!Tabla3[[#This Row],[Unidad de medida]]</f>
        <v>PIES</v>
      </c>
      <c r="F86" s="20">
        <f>+[1]!INVENTARIO[[#This Row],[CANTIDAD INICIAL]]+[1]!INVENTARIO[[#This Row],[ENTRADAS]]-[1]!INVENTARIO[[#This Row],[SALIDAS]]+[1]!INVENTARIO[[#This Row],[AJUSTES]]</f>
        <v>40</v>
      </c>
      <c r="G86" s="21">
        <f>IFERROR(_xlfn.XLOOKUP([1]!INVENTARIO[[#This Row],[CODIGO CONCATENADO]],[1]!Tabla1[[CODIGO CONCATENADO ]],[1]!Tabla1[COSTO],,0,-1),"")</f>
        <v>38</v>
      </c>
      <c r="H86" s="21">
        <f>+IFERROR([1]!INVENTARIO[[#This Row],[STOCK (BALANCE)]]*[1]!INVENTARIO[[#This Row],[COSTO UNITARIO]],"")</f>
        <v>1520</v>
      </c>
    </row>
    <row r="87" spans="1:8" x14ac:dyDescent="0.25">
      <c r="A87" s="12">
        <f>IFERROR(_xlfn.XLOOKUP([1]!INVENTARIO[[#This Row],[CODIGO CONCATENADO]],[1]!Tabla1[[CODIGO CONCATENADO ]],[1]!Tabla1[FECHA],,0,-1),"")</f>
        <v>44154</v>
      </c>
      <c r="B87" s="12">
        <f>IFERROR(_xlfn.XLOOKUP([1]!INVENTARIO[[#This Row],[CODIGO CONCATENADO]],[1]!Tabla1[[CODIGO CONCATENADO ]],[1]!Tabla1[FECHA],,0,-1),"")</f>
        <v>44154</v>
      </c>
      <c r="C87" s="13" t="str">
        <f>+[1]!Tabla3[[#This Row],[Secuencia]]</f>
        <v>ELE0007</v>
      </c>
      <c r="D87" s="14" t="str">
        <f>+[1]!Tabla3[[#This Row],[Descripcion]]</f>
        <v>ALAMBRE ELECTRICO NO. 2  (PIE)</v>
      </c>
      <c r="E87" s="13" t="str">
        <f>+[1]!Tabla3[[#This Row],[Unidad de medida]]</f>
        <v>PIE</v>
      </c>
      <c r="F87" s="15">
        <f>+[1]!INVENTARIO[[#This Row],[CANTIDAD INICIAL]]+[1]!INVENTARIO[[#This Row],[ENTRADAS]]-[1]!INVENTARIO[[#This Row],[SALIDAS]]+[1]!INVENTARIO[[#This Row],[AJUSTES]]</f>
        <v>200</v>
      </c>
      <c r="G87" s="16">
        <f>IFERROR(_xlfn.XLOOKUP([1]!INVENTARIO[[#This Row],[CODIGO CONCATENADO]],[1]!Tabla1[[CODIGO CONCATENADO ]],[1]!Tabla1[COSTO],,0,-1),"")</f>
        <v>12.36</v>
      </c>
      <c r="H87" s="16">
        <f>+IFERROR([1]!INVENTARIO[[#This Row],[STOCK (BALANCE)]]*[1]!INVENTARIO[[#This Row],[COSTO UNITARIO]],"")</f>
        <v>2472</v>
      </c>
    </row>
    <row r="88" spans="1:8" x14ac:dyDescent="0.25">
      <c r="A88" s="17">
        <f>IFERROR(_xlfn.XLOOKUP([1]!INVENTARIO[[#This Row],[CODIGO CONCATENADO]],[1]!Tabla1[[CODIGO CONCATENADO ]],[1]!Tabla1[FECHA],,0,-1),"")</f>
        <v>44155</v>
      </c>
      <c r="B88" s="17">
        <f>IFERROR(_xlfn.XLOOKUP([1]!INVENTARIO[[#This Row],[CODIGO CONCATENADO]],[1]!Tabla1[[CODIGO CONCATENADO ]],[1]!Tabla1[FECHA],,0,-1),"")</f>
        <v>44155</v>
      </c>
      <c r="C88" s="18" t="str">
        <f>+[1]!Tabla3[[#This Row],[Secuencia]]</f>
        <v>ELE0008</v>
      </c>
      <c r="D88" s="19" t="str">
        <f>+[1]!Tabla3[[#This Row],[Descripcion]]</f>
        <v>ALAMBRE ELECTRICO No. 3 (PIE)</v>
      </c>
      <c r="E88" s="18" t="str">
        <f>+[1]!Tabla3[[#This Row],[Unidad de medida]]</f>
        <v>PIE</v>
      </c>
      <c r="F88" s="20">
        <f>+[1]!INVENTARIO[[#This Row],[CANTIDAD INICIAL]]+[1]!INVENTARIO[[#This Row],[ENTRADAS]]-[1]!INVENTARIO[[#This Row],[SALIDAS]]+[1]!INVENTARIO[[#This Row],[AJUSTES]]</f>
        <v>200</v>
      </c>
      <c r="G88" s="21">
        <f>IFERROR(_xlfn.XLOOKUP([1]!INVENTARIO[[#This Row],[CODIGO CONCATENADO]],[1]!Tabla1[[CODIGO CONCATENADO ]],[1]!Tabla1[COSTO],,0,-1),"")</f>
        <v>0</v>
      </c>
      <c r="H88" s="21">
        <f>+IFERROR([1]!INVENTARIO[[#This Row],[STOCK (BALANCE)]]*[1]!INVENTARIO[[#This Row],[COSTO UNITARIO]],"")</f>
        <v>0</v>
      </c>
    </row>
    <row r="89" spans="1:8" x14ac:dyDescent="0.25">
      <c r="A89" s="12">
        <f>IFERROR(_xlfn.XLOOKUP([1]!INVENTARIO[[#This Row],[CODIGO CONCATENADO]],[1]!Tabla1[[CODIGO CONCATENADO ]],[1]!Tabla1[FECHA],,0,-1),"")</f>
        <v>44540</v>
      </c>
      <c r="B89" s="12">
        <f>IFERROR(_xlfn.XLOOKUP([1]!INVENTARIO[[#This Row],[CODIGO CONCATENADO]],[1]!Tabla1[[CODIGO CONCATENADO ]],[1]!Tabla1[FECHA],,0,-1),"")</f>
        <v>44540</v>
      </c>
      <c r="C89" s="13" t="str">
        <f>+[1]!Tabla3[[#This Row],[Secuencia]]</f>
        <v>ELE0009</v>
      </c>
      <c r="D89" s="14" t="str">
        <f>+[1]!Tabla3[[#This Row],[Descripcion]]</f>
        <v>ALAMBRE ELECTRICO NO. 8 PIE) ST NEGRO</v>
      </c>
      <c r="E89" s="13" t="str">
        <f>+[1]!Tabla3[[#This Row],[Unidad de medida]]</f>
        <v>PIE</v>
      </c>
      <c r="F89" s="15">
        <f>+[1]!INVENTARIO[[#This Row],[CANTIDAD INICIAL]]+[1]!INVENTARIO[[#This Row],[ENTRADAS]]-[1]!INVENTARIO[[#This Row],[SALIDAS]]+[1]!INVENTARIO[[#This Row],[AJUSTES]]</f>
        <v>230</v>
      </c>
      <c r="G89" s="16">
        <f>IFERROR(_xlfn.XLOOKUP([1]!INVENTARIO[[#This Row],[CODIGO CONCATENADO]],[1]!Tabla1[[CODIGO CONCATENADO ]],[1]!Tabla1[COSTO],,0,-1),"")</f>
        <v>27</v>
      </c>
      <c r="H89" s="16">
        <f>+IFERROR([1]!INVENTARIO[[#This Row],[STOCK (BALANCE)]]*[1]!INVENTARIO[[#This Row],[COSTO UNITARIO]],"")</f>
        <v>6210</v>
      </c>
    </row>
    <row r="90" spans="1:8" x14ac:dyDescent="0.25">
      <c r="A90" s="17">
        <f>IFERROR(_xlfn.XLOOKUP([1]!INVENTARIO[[#This Row],[CODIGO CONCATENADO]],[1]!Tabla1[[CODIGO CONCATENADO ]],[1]!Tabla1[FECHA],,0,-1),"")</f>
        <v>44155</v>
      </c>
      <c r="B90" s="17">
        <f>IFERROR(_xlfn.XLOOKUP([1]!INVENTARIO[[#This Row],[CODIGO CONCATENADO]],[1]!Tabla1[[CODIGO CONCATENADO ]],[1]!Tabla1[FECHA],,0,-1),"")</f>
        <v>44155</v>
      </c>
      <c r="C90" s="18" t="str">
        <f>+[1]!Tabla3[[#This Row],[Secuencia]]</f>
        <v>ELE0010</v>
      </c>
      <c r="D90" s="19" t="str">
        <f>+[1]!Tabla3[[#This Row],[Descripcion]]</f>
        <v>ALAMBRE ELECTRICO No.10 NEGRO (PIE)</v>
      </c>
      <c r="E90" s="18" t="str">
        <f>+[1]!Tabla3[[#This Row],[Unidad de medida]]</f>
        <v>PIE</v>
      </c>
      <c r="F90" s="20">
        <f>+[1]!INVENTARIO[[#This Row],[CANTIDAD INICIAL]]+[1]!INVENTARIO[[#This Row],[ENTRADAS]]-[1]!INVENTARIO[[#This Row],[SALIDAS]]+[1]!INVENTARIO[[#This Row],[AJUSTES]]</f>
        <v>0</v>
      </c>
      <c r="G90" s="21">
        <f>IFERROR(_xlfn.XLOOKUP([1]!INVENTARIO[[#This Row],[CODIGO CONCATENADO]],[1]!Tabla1[[CODIGO CONCATENADO ]],[1]!Tabla1[COSTO],,0,-1),"")</f>
        <v>15.34</v>
      </c>
      <c r="H90" s="21">
        <f>+IFERROR([1]!INVENTARIO[[#This Row],[STOCK (BALANCE)]]*[1]!INVENTARIO[[#This Row],[COSTO UNITARIO]],"")</f>
        <v>0</v>
      </c>
    </row>
    <row r="91" spans="1:8" x14ac:dyDescent="0.25">
      <c r="A91" s="12">
        <f>IFERROR(_xlfn.XLOOKUP([1]!INVENTARIO[[#This Row],[CODIGO CONCATENADO]],[1]!Tabla1[[CODIGO CONCATENADO ]],[1]!Tabla1[FECHA],,0,-1),"")</f>
        <v>44161</v>
      </c>
      <c r="B91" s="12">
        <f>IFERROR(_xlfn.XLOOKUP([1]!INVENTARIO[[#This Row],[CODIGO CONCATENADO]],[1]!Tabla1[[CODIGO CONCATENADO ]],[1]!Tabla1[FECHA],,0,-1),"")</f>
        <v>44161</v>
      </c>
      <c r="C91" s="13" t="str">
        <f>+[1]!Tabla3[[#This Row],[Secuencia]]</f>
        <v>ELE0011</v>
      </c>
      <c r="D91" s="14" t="str">
        <f>+[1]!Tabla3[[#This Row],[Descripcion]]</f>
        <v xml:space="preserve">ALAMBRE No.12  NEGRO (PIE) </v>
      </c>
      <c r="E91" s="13" t="str">
        <f>+[1]!Tabla3[[#This Row],[Unidad de medida]]</f>
        <v>PIE</v>
      </c>
      <c r="F91" s="15">
        <f>+[1]!INVENTARIO[[#This Row],[CANTIDAD INICIAL]]+[1]!INVENTARIO[[#This Row],[ENTRADAS]]-[1]!INVENTARIO[[#This Row],[SALIDAS]]+[1]!INVENTARIO[[#This Row],[AJUSTES]]</f>
        <v>0</v>
      </c>
      <c r="G91" s="16">
        <f>IFERROR(_xlfn.XLOOKUP([1]!INVENTARIO[[#This Row],[CODIGO CONCATENADO]],[1]!Tabla1[[CODIGO CONCATENADO ]],[1]!Tabla1[COSTO],,0,-1),"")</f>
        <v>7.5</v>
      </c>
      <c r="H91" s="16">
        <f>+IFERROR([1]!INVENTARIO[[#This Row],[STOCK (BALANCE)]]*[1]!INVENTARIO[[#This Row],[COSTO UNITARIO]],"")</f>
        <v>0</v>
      </c>
    </row>
    <row r="92" spans="1:8" x14ac:dyDescent="0.25">
      <c r="A92" s="17">
        <f>IFERROR(_xlfn.XLOOKUP([1]!INVENTARIO[[#This Row],[CODIGO CONCATENADO]],[1]!Tabla1[[CODIGO CONCATENADO ]],[1]!Tabla1[FECHA],,0,-1),"")</f>
        <v>43223</v>
      </c>
      <c r="B92" s="17">
        <f>IFERROR(_xlfn.XLOOKUP([1]!INVENTARIO[[#This Row],[CODIGO CONCATENADO]],[1]!Tabla1[[CODIGO CONCATENADO ]],[1]!Tabla1[FECHA],,0,-1),"")</f>
        <v>43223</v>
      </c>
      <c r="C92" s="18" t="str">
        <f>+[1]!Tabla3[[#This Row],[Secuencia]]</f>
        <v>ELE0012</v>
      </c>
      <c r="D92" s="19" t="str">
        <f>+[1]!Tabla3[[#This Row],[Descripcion]]</f>
        <v>ALAMBRE No.12 BLANCO (PIE)</v>
      </c>
      <c r="E92" s="18" t="str">
        <f>+[1]!Tabla3[[#This Row],[Unidad de medida]]</f>
        <v>PIE</v>
      </c>
      <c r="F92" s="20">
        <f>+[1]!INVENTARIO[[#This Row],[CANTIDAD INICIAL]]+[1]!INVENTARIO[[#This Row],[ENTRADAS]]-[1]!INVENTARIO[[#This Row],[SALIDAS]]+[1]!INVENTARIO[[#This Row],[AJUSTES]]</f>
        <v>0</v>
      </c>
      <c r="G92" s="21">
        <f>IFERROR(_xlfn.XLOOKUP([1]!INVENTARIO[[#This Row],[CODIGO CONCATENADO]],[1]!Tabla1[[CODIGO CONCATENADO ]],[1]!Tabla1[COSTO],,0,-1),"")</f>
        <v>7.5</v>
      </c>
      <c r="H92" s="21">
        <f>+IFERROR([1]!INVENTARIO[[#This Row],[STOCK (BALANCE)]]*[1]!INVENTARIO[[#This Row],[COSTO UNITARIO]],"")</f>
        <v>0</v>
      </c>
    </row>
    <row r="93" spans="1:8" x14ac:dyDescent="0.25">
      <c r="A93" s="12">
        <f>IFERROR(_xlfn.XLOOKUP([1]!INVENTARIO[[#This Row],[CODIGO CONCATENADO]],[1]!Tabla1[[CODIGO CONCATENADO ]],[1]!Tabla1[FECHA],,0,-1),"")</f>
        <v>43223</v>
      </c>
      <c r="B93" s="12">
        <f>IFERROR(_xlfn.XLOOKUP([1]!INVENTARIO[[#This Row],[CODIGO CONCATENADO]],[1]!Tabla1[[CODIGO CONCATENADO ]],[1]!Tabla1[FECHA],,0,-1),"")</f>
        <v>43223</v>
      </c>
      <c r="C93" s="13" t="str">
        <f>+[1]!Tabla3[[#This Row],[Secuencia]]</f>
        <v>ELE0013</v>
      </c>
      <c r="D93" s="14" t="str">
        <f>+[1]!Tabla3[[#This Row],[Descripcion]]</f>
        <v>ALAMBRE No.14 (PIE)</v>
      </c>
      <c r="E93" s="13" t="str">
        <f>+[1]!Tabla3[[#This Row],[Unidad de medida]]</f>
        <v>PIE</v>
      </c>
      <c r="F93" s="15">
        <f>+[1]!INVENTARIO[[#This Row],[CANTIDAD INICIAL]]+[1]!INVENTARIO[[#This Row],[ENTRADAS]]-[1]!INVENTARIO[[#This Row],[SALIDAS]]+[1]!INVENTARIO[[#This Row],[AJUSTES]]</f>
        <v>0</v>
      </c>
      <c r="G93" s="16">
        <f>IFERROR(_xlfn.XLOOKUP([1]!INVENTARIO[[#This Row],[CODIGO CONCATENADO]],[1]!Tabla1[[CODIGO CONCATENADO ]],[1]!Tabla1[COSTO],,0,-1),"")</f>
        <v>5</v>
      </c>
      <c r="H93" s="16">
        <f>+IFERROR([1]!INVENTARIO[[#This Row],[STOCK (BALANCE)]]*[1]!INVENTARIO[[#This Row],[COSTO UNITARIO]],"")</f>
        <v>0</v>
      </c>
    </row>
    <row r="94" spans="1:8" x14ac:dyDescent="0.25">
      <c r="A94" s="17">
        <f>IFERROR(_xlfn.XLOOKUP([1]!INVENTARIO[[#This Row],[CODIGO CONCATENADO]],[1]!Tabla1[[CODIGO CONCATENADO ]],[1]!Tabla1[FECHA],,0,-1),"")</f>
        <v>44540</v>
      </c>
      <c r="B94" s="17">
        <f>IFERROR(_xlfn.XLOOKUP([1]!INVENTARIO[[#This Row],[CODIGO CONCATENADO]],[1]!Tabla1[[CODIGO CONCATENADO ]],[1]!Tabla1[FECHA],,0,-1),"")</f>
        <v>44540</v>
      </c>
      <c r="C94" s="18" t="str">
        <f>+[1]!Tabla3[[#This Row],[Secuencia]]</f>
        <v>ELE0014</v>
      </c>
      <c r="D94" s="19" t="str">
        <f>+[1]!Tabla3[[#This Row],[Descripcion]]</f>
        <v>ALAMBRE DE COBRE</v>
      </c>
      <c r="E94" s="18" t="str">
        <f>+[1]!Tabla3[[#This Row],[Unidad de medida]]</f>
        <v>PIE</v>
      </c>
      <c r="F94" s="20">
        <f>+[1]!INVENTARIO[[#This Row],[CANTIDAD INICIAL]]+[1]!INVENTARIO[[#This Row],[ENTRADAS]]-[1]!INVENTARIO[[#This Row],[SALIDAS]]+[1]!INVENTARIO[[#This Row],[AJUSTES]]</f>
        <v>25</v>
      </c>
      <c r="G94" s="21">
        <f>IFERROR(_xlfn.XLOOKUP([1]!INVENTARIO[[#This Row],[CODIGO CONCATENADO]],[1]!Tabla1[[CODIGO CONCATENADO ]],[1]!Tabla1[COSTO],,0,-1),"")</f>
        <v>150</v>
      </c>
      <c r="H94" s="21">
        <f>+IFERROR([1]!INVENTARIO[[#This Row],[STOCK (BALANCE)]]*[1]!INVENTARIO[[#This Row],[COSTO UNITARIO]],"")</f>
        <v>3750</v>
      </c>
    </row>
    <row r="95" spans="1:8" x14ac:dyDescent="0.25">
      <c r="A95" s="12">
        <f>IFERROR(_xlfn.XLOOKUP([1]!INVENTARIO[[#This Row],[CODIGO CONCATENADO]],[1]!Tabla1[[CODIGO CONCATENADO ]],[1]!Tabla1[FECHA],,0,-1),"")</f>
        <v>44026</v>
      </c>
      <c r="B95" s="12">
        <f>IFERROR(_xlfn.XLOOKUP([1]!INVENTARIO[[#This Row],[CODIGO CONCATENADO]],[1]!Tabla1[[CODIGO CONCATENADO ]],[1]!Tabla1[FECHA],,0,-1),"")</f>
        <v>44026</v>
      </c>
      <c r="C95" s="13" t="str">
        <f>+[1]!Tabla3[[#This Row],[Secuencia]]</f>
        <v>ELE0015</v>
      </c>
      <c r="D95" s="14" t="str">
        <f>+[1]!Tabla3[[#This Row],[Descripcion]]</f>
        <v>ALAMBRE PARA SOLDAR No. 2 (PIE)</v>
      </c>
      <c r="E95" s="13" t="str">
        <f>+[1]!Tabla3[[#This Row],[Unidad de medida]]</f>
        <v xml:space="preserve">UNIDAD </v>
      </c>
      <c r="F95" s="15">
        <f>+[1]!INVENTARIO[[#This Row],[CANTIDAD INICIAL]]+[1]!INVENTARIO[[#This Row],[ENTRADAS]]-[1]!INVENTARIO[[#This Row],[SALIDAS]]+[1]!INVENTARIO[[#This Row],[AJUSTES]]</f>
        <v>195</v>
      </c>
      <c r="G95" s="16">
        <f>IFERROR(_xlfn.XLOOKUP([1]!INVENTARIO[[#This Row],[CODIGO CONCATENADO]],[1]!Tabla1[[CODIGO CONCATENADO ]],[1]!Tabla1[COSTO],,0,-1),"")</f>
        <v>100.25</v>
      </c>
      <c r="H95" s="16">
        <f>+IFERROR([1]!INVENTARIO[[#This Row],[STOCK (BALANCE)]]*[1]!INVENTARIO[[#This Row],[COSTO UNITARIO]],"")</f>
        <v>19548.75</v>
      </c>
    </row>
    <row r="96" spans="1:8" x14ac:dyDescent="0.25">
      <c r="A96" s="17">
        <f>IFERROR(_xlfn.XLOOKUP([1]!INVENTARIO[[#This Row],[CODIGO CONCATENADO]],[1]!Tabla1[[CODIGO CONCATENADO ]],[1]!Tabla1[FECHA],,0,-1),"")</f>
        <v>44026</v>
      </c>
      <c r="B96" s="17">
        <f>IFERROR(_xlfn.XLOOKUP([1]!INVENTARIO[[#This Row],[CODIGO CONCATENADO]],[1]!Tabla1[[CODIGO CONCATENADO ]],[1]!Tabla1[FECHA],,0,-1),"")</f>
        <v>44026</v>
      </c>
      <c r="C96" s="18" t="str">
        <f>+[1]!Tabla3[[#This Row],[Secuencia]]</f>
        <v>ELE0016</v>
      </c>
      <c r="D96" s="19" t="str">
        <f>+[1]!Tabla3[[#This Row],[Descripcion]]</f>
        <v>AMPERIMETRO FLUKE GARANTIA DE FABRICA</v>
      </c>
      <c r="E96" s="18" t="str">
        <f>+[1]!Tabla3[[#This Row],[Unidad de medida]]</f>
        <v xml:space="preserve">UNIDAD </v>
      </c>
      <c r="F96" s="20">
        <f>+[1]!INVENTARIO[[#This Row],[CANTIDAD INICIAL]]+[1]!INVENTARIO[[#This Row],[ENTRADAS]]-[1]!INVENTARIO[[#This Row],[SALIDAS]]+[1]!INVENTARIO[[#This Row],[AJUSTES]]</f>
        <v>0</v>
      </c>
      <c r="G96" s="21">
        <f>IFERROR(_xlfn.XLOOKUP([1]!INVENTARIO[[#This Row],[CODIGO CONCATENADO]],[1]!Tabla1[[CODIGO CONCATENADO ]],[1]!Tabla1[COSTO],,0,-1),"")</f>
        <v>4881.3599999999997</v>
      </c>
      <c r="H96" s="21">
        <f>+IFERROR([1]!INVENTARIO[[#This Row],[STOCK (BALANCE)]]*[1]!INVENTARIO[[#This Row],[COSTO UNITARIO]],"")</f>
        <v>0</v>
      </c>
    </row>
    <row r="97" spans="1:8" x14ac:dyDescent="0.25">
      <c r="A97" s="12">
        <f>IFERROR(_xlfn.XLOOKUP([1]!INVENTARIO[[#This Row],[CODIGO CONCATENADO]],[1]!Tabla1[[CODIGO CONCATENADO ]],[1]!Tabla1[FECHA],,0,-1),"")</f>
        <v>44155</v>
      </c>
      <c r="B97" s="12">
        <f>IFERROR(_xlfn.XLOOKUP([1]!INVENTARIO[[#This Row],[CODIGO CONCATENADO]],[1]!Tabla1[[CODIGO CONCATENADO ]],[1]!Tabla1[FECHA],,0,-1),"")</f>
        <v>44155</v>
      </c>
      <c r="C97" s="13" t="str">
        <f>+[1]!Tabla3[[#This Row],[Secuencia]]</f>
        <v>ELE0017</v>
      </c>
      <c r="D97" s="14" t="str">
        <f>+[1]!Tabla3[[#This Row],[Descripcion]]</f>
        <v xml:space="preserve">BASE DE FOTOCELDAS </v>
      </c>
      <c r="E97" s="13" t="str">
        <f>+[1]!Tabla3[[#This Row],[Unidad de medida]]</f>
        <v>UNIDAD</v>
      </c>
      <c r="F97" s="15">
        <f>+[1]!INVENTARIO[[#This Row],[CANTIDAD INICIAL]]+[1]!INVENTARIO[[#This Row],[ENTRADAS]]-[1]!INVENTARIO[[#This Row],[SALIDAS]]+[1]!INVENTARIO[[#This Row],[AJUSTES]]</f>
        <v>7</v>
      </c>
      <c r="G97" s="16">
        <f>IFERROR(_xlfn.XLOOKUP([1]!INVENTARIO[[#This Row],[CODIGO CONCATENADO]],[1]!Tabla1[[CODIGO CONCATENADO ]],[1]!Tabla1[COSTO],,0,-1),"")</f>
        <v>113.04</v>
      </c>
      <c r="H97" s="16">
        <f>+IFERROR([1]!INVENTARIO[[#This Row],[STOCK (BALANCE)]]*[1]!INVENTARIO[[#This Row],[COSTO UNITARIO]],"")</f>
        <v>791.28000000000009</v>
      </c>
    </row>
    <row r="98" spans="1:8" ht="30" x14ac:dyDescent="0.25">
      <c r="A98" s="17">
        <f>IFERROR(_xlfn.XLOOKUP([1]!INVENTARIO[[#This Row],[CODIGO CONCATENADO]],[1]!Tabla1[[CODIGO CONCATENADO ]],[1]!Tabla1[FECHA],,0,-1),"")</f>
        <v>44155</v>
      </c>
      <c r="B98" s="17">
        <f>IFERROR(_xlfn.XLOOKUP([1]!INVENTARIO[[#This Row],[CODIGO CONCATENADO]],[1]!Tabla1[[CODIGO CONCATENADO ]],[1]!Tabla1[FECHA],,0,-1),"")</f>
        <v>44155</v>
      </c>
      <c r="C98" s="18" t="str">
        <f>+[1]!Tabla3[[#This Row],[Secuencia]]</f>
        <v>ELE0018</v>
      </c>
      <c r="D98" s="19" t="str">
        <f>+[1]!Tabla3[[#This Row],[Descripcion]]</f>
        <v>BASE DE TELEVISION DE HASTA 65" CON BRACKET ARTICULADO (SE MUEVEN)</v>
      </c>
      <c r="E98" s="18" t="str">
        <f>+[1]!Tabla3[[#This Row],[Unidad de medida]]</f>
        <v>UNIDAD</v>
      </c>
      <c r="F98" s="20">
        <f>+[1]!INVENTARIO[[#This Row],[CANTIDAD INICIAL]]+[1]!INVENTARIO[[#This Row],[ENTRADAS]]-[1]!INVENTARIO[[#This Row],[SALIDAS]]+[1]!INVENTARIO[[#This Row],[AJUSTES]]</f>
        <v>0</v>
      </c>
      <c r="G98" s="21">
        <f>IFERROR(_xlfn.XLOOKUP([1]!INVENTARIO[[#This Row],[CODIGO CONCATENADO]],[1]!Tabla1[[CODIGO CONCATENADO ]],[1]!Tabla1[COSTO],,0,-1),"")</f>
        <v>2950</v>
      </c>
      <c r="H98" s="21">
        <f>+IFERROR([1]!INVENTARIO[[#This Row],[STOCK (BALANCE)]]*[1]!INVENTARIO[[#This Row],[COSTO UNITARIO]],"")</f>
        <v>0</v>
      </c>
    </row>
    <row r="99" spans="1:8" x14ac:dyDescent="0.25">
      <c r="A99" s="12">
        <f>IFERROR(_xlfn.XLOOKUP([1]!INVENTARIO[[#This Row],[CODIGO CONCATENADO]],[1]!Tabla1[[CODIGO CONCATENADO ]],[1]!Tabla1[FECHA],,0,-1),"")</f>
        <v>44155</v>
      </c>
      <c r="B99" s="12">
        <f>IFERROR(_xlfn.XLOOKUP([1]!INVENTARIO[[#This Row],[CODIGO CONCATENADO]],[1]!Tabla1[[CODIGO CONCATENADO ]],[1]!Tabla1[FECHA],,0,-1),"")</f>
        <v>44155</v>
      </c>
      <c r="C99" s="13" t="str">
        <f>+[1]!Tabla3[[#This Row],[Secuencia]]</f>
        <v>ELE0019</v>
      </c>
      <c r="D99" s="14" t="str">
        <f>+[1]!Tabla3[[#This Row],[Descripcion]]</f>
        <v xml:space="preserve">BOMBILLA 65 WATTS FLUORESCENTE BAJO CONSUMO </v>
      </c>
      <c r="E99" s="13" t="str">
        <f>+[1]!Tabla3[[#This Row],[Unidad de medida]]</f>
        <v>UNIDAD</v>
      </c>
      <c r="F99" s="15">
        <f>+[1]!INVENTARIO[[#This Row],[CANTIDAD INICIAL]]+[1]!INVENTARIO[[#This Row],[ENTRADAS]]-[1]!INVENTARIO[[#This Row],[SALIDAS]]+[1]!INVENTARIO[[#This Row],[AJUSTES]]</f>
        <v>0</v>
      </c>
      <c r="G99" s="16">
        <f>IFERROR(_xlfn.XLOOKUP([1]!INVENTARIO[[#This Row],[CODIGO CONCATENADO]],[1]!Tabla1[[CODIGO CONCATENADO ]],[1]!Tabla1[COSTO],,0,-1),"")</f>
        <v>153</v>
      </c>
      <c r="H99" s="16">
        <f>+IFERROR([1]!INVENTARIO[[#This Row],[STOCK (BALANCE)]]*[1]!INVENTARIO[[#This Row],[COSTO UNITARIO]],"")</f>
        <v>0</v>
      </c>
    </row>
    <row r="100" spans="1:8" x14ac:dyDescent="0.25">
      <c r="A100" s="17">
        <f>IFERROR(_xlfn.XLOOKUP([1]!INVENTARIO[[#This Row],[CODIGO CONCATENADO]],[1]!Tabla1[[CODIGO CONCATENADO ]],[1]!Tabla1[FECHA],,0,-1),"")</f>
        <v>44699</v>
      </c>
      <c r="B100" s="17">
        <f>IFERROR(_xlfn.XLOOKUP([1]!INVENTARIO[[#This Row],[CODIGO CONCATENADO]],[1]!Tabla1[[CODIGO CONCATENADO ]],[1]!Tabla1[FECHA],,0,-1),"")</f>
        <v>44699</v>
      </c>
      <c r="C100" s="18" t="str">
        <f>+[1]!Tabla3[[#This Row],[Secuencia]]</f>
        <v>ELE0020</v>
      </c>
      <c r="D100" s="19" t="str">
        <f>+[1]!Tabla3[[#This Row],[Descripcion]]</f>
        <v>BOMBILLA DE BAJO CONSUMO DE 25/30 WATTS</v>
      </c>
      <c r="E100" s="18" t="str">
        <f>+[1]!Tabla3[[#This Row],[Unidad de medida]]</f>
        <v xml:space="preserve">UNIDAD </v>
      </c>
      <c r="F100" s="20">
        <f>+[1]!INVENTARIO[[#This Row],[CANTIDAD INICIAL]]+[1]!INVENTARIO[[#This Row],[ENTRADAS]]-[1]!INVENTARIO[[#This Row],[SALIDAS]]+[1]!INVENTARIO[[#This Row],[AJUSTES]]</f>
        <v>10</v>
      </c>
      <c r="G100" s="21">
        <f>IFERROR(_xlfn.XLOOKUP([1]!INVENTARIO[[#This Row],[CODIGO CONCATENADO]],[1]!Tabla1[[CODIGO CONCATENADO ]],[1]!Tabla1[COSTO],,0,-1),"")</f>
        <v>233.71</v>
      </c>
      <c r="H100" s="21">
        <f>+IFERROR([1]!INVENTARIO[[#This Row],[STOCK (BALANCE)]]*[1]!INVENTARIO[[#This Row],[COSTO UNITARIO]],"")</f>
        <v>2337.1</v>
      </c>
    </row>
    <row r="101" spans="1:8" x14ac:dyDescent="0.25">
      <c r="A101" s="12">
        <f>IFERROR(_xlfn.XLOOKUP([1]!INVENTARIO[[#This Row],[CODIGO CONCATENADO]],[1]!Tabla1[[CODIGO CONCATENADO ]],[1]!Tabla1[FECHA],,0,-1),"")</f>
        <v>44699</v>
      </c>
      <c r="B101" s="12">
        <f>IFERROR(_xlfn.XLOOKUP([1]!INVENTARIO[[#This Row],[CODIGO CONCATENADO]],[1]!Tabla1[[CODIGO CONCATENADO ]],[1]!Tabla1[FECHA],,0,-1),"")</f>
        <v>44699</v>
      </c>
      <c r="C101" s="13" t="str">
        <f>+[1]!Tabla3[[#This Row],[Secuencia]]</f>
        <v>ELE0021</v>
      </c>
      <c r="D101" s="14" t="str">
        <f>+[1]!Tabla3[[#This Row],[Descripcion]]</f>
        <v>BOMBILLO FLUORECENTE BLANCO</v>
      </c>
      <c r="E101" s="13" t="str">
        <f>+[1]!Tabla3[[#This Row],[Unidad de medida]]</f>
        <v xml:space="preserve">UNIDAD </v>
      </c>
      <c r="F101" s="15">
        <f>+[1]!INVENTARIO[[#This Row],[CANTIDAD INICIAL]]+[1]!INVENTARIO[[#This Row],[ENTRADAS]]-[1]!INVENTARIO[[#This Row],[SALIDAS]]+[1]!INVENTARIO[[#This Row],[AJUSTES]]</f>
        <v>3</v>
      </c>
      <c r="G101" s="16">
        <f>IFERROR(_xlfn.XLOOKUP([1]!INVENTARIO[[#This Row],[CODIGO CONCATENADO]],[1]!Tabla1[[CODIGO CONCATENADO ]],[1]!Tabla1[COSTO],,0,-1),"")</f>
        <v>120.75</v>
      </c>
      <c r="H101" s="16">
        <f>+IFERROR([1]!INVENTARIO[[#This Row],[STOCK (BALANCE)]]*[1]!INVENTARIO[[#This Row],[COSTO UNITARIO]],"")</f>
        <v>362.25</v>
      </c>
    </row>
    <row r="102" spans="1:8" x14ac:dyDescent="0.25">
      <c r="A102" s="17">
        <f>IFERROR(_xlfn.XLOOKUP([1]!INVENTARIO[[#This Row],[CODIGO CONCATENADO]],[1]!Tabla1[[CODIGO CONCATENADO ]],[1]!Tabla1[FECHA],,0,-1),"")</f>
        <v>44540</v>
      </c>
      <c r="B102" s="17">
        <f>IFERROR(_xlfn.XLOOKUP([1]!INVENTARIO[[#This Row],[CODIGO CONCATENADO]],[1]!Tabla1[[CODIGO CONCATENADO ]],[1]!Tabla1[FECHA],,0,-1),"")</f>
        <v>44540</v>
      </c>
      <c r="C102" s="18" t="str">
        <f>+[1]!Tabla3[[#This Row],[Secuencia]]</f>
        <v>ELE0022</v>
      </c>
      <c r="D102" s="19" t="str">
        <f>+[1]!Tabla3[[#This Row],[Descripcion]]</f>
        <v>BOMBILLO LED</v>
      </c>
      <c r="E102" s="18" t="str">
        <f>+[1]!Tabla3[[#This Row],[Unidad de medida]]</f>
        <v>UNIDAD</v>
      </c>
      <c r="F102" s="20">
        <f>+[1]!INVENTARIO[[#This Row],[CANTIDAD INICIAL]]+[1]!INVENTARIO[[#This Row],[ENTRADAS]]-[1]!INVENTARIO[[#This Row],[SALIDAS]]+[1]!INVENTARIO[[#This Row],[AJUSTES]]</f>
        <v>0</v>
      </c>
      <c r="G102" s="21">
        <f>IFERROR(_xlfn.XLOOKUP([1]!INVENTARIO[[#This Row],[CODIGO CONCATENADO]],[1]!Tabla1[[CODIGO CONCATENADO ]],[1]!Tabla1[COSTO],,0,-1),"")</f>
        <v>312</v>
      </c>
      <c r="H102" s="21">
        <f>+IFERROR([1]!INVENTARIO[[#This Row],[STOCK (BALANCE)]]*[1]!INVENTARIO[[#This Row],[COSTO UNITARIO]],"")</f>
        <v>0</v>
      </c>
    </row>
    <row r="103" spans="1:8" x14ac:dyDescent="0.25">
      <c r="A103" s="12">
        <f>IFERROR(_xlfn.XLOOKUP([1]!INVENTARIO[[#This Row],[CODIGO CONCATENADO]],[1]!Tabla1[[CODIGO CONCATENADO ]],[1]!Tabla1[FECHA],,0,-1),"")</f>
        <v>44155</v>
      </c>
      <c r="B103" s="12">
        <f>IFERROR(_xlfn.XLOOKUP([1]!INVENTARIO[[#This Row],[CODIGO CONCATENADO]],[1]!Tabla1[[CODIGO CONCATENADO ]],[1]!Tabla1[FECHA],,0,-1),"")</f>
        <v>44155</v>
      </c>
      <c r="C103" s="13" t="str">
        <f>+[1]!Tabla3[[#This Row],[Secuencia]]</f>
        <v>ELE0023</v>
      </c>
      <c r="D103" s="14" t="str">
        <f>+[1]!Tabla3[[#This Row],[Descripcion]]</f>
        <v>BRAKE R DE 15 AMP</v>
      </c>
      <c r="E103" s="13" t="str">
        <f>+[1]!Tabla3[[#This Row],[Unidad de medida]]</f>
        <v>UNIDAD</v>
      </c>
      <c r="F103" s="15">
        <f>+[1]!INVENTARIO[[#This Row],[CANTIDAD INICIAL]]+[1]!INVENTARIO[[#This Row],[ENTRADAS]]-[1]!INVENTARIO[[#This Row],[SALIDAS]]+[1]!INVENTARIO[[#This Row],[AJUSTES]]</f>
        <v>7</v>
      </c>
      <c r="G103" s="16">
        <f>IFERROR(_xlfn.XLOOKUP([1]!INVENTARIO[[#This Row],[CODIGO CONCATENADO]],[1]!Tabla1[[CODIGO CONCATENADO ]],[1]!Tabla1[COSTO],,0,-1),"")</f>
        <v>180</v>
      </c>
      <c r="H103" s="16">
        <f>+IFERROR([1]!INVENTARIO[[#This Row],[STOCK (BALANCE)]]*[1]!INVENTARIO[[#This Row],[COSTO UNITARIO]],"")</f>
        <v>1260</v>
      </c>
    </row>
    <row r="104" spans="1:8" x14ac:dyDescent="0.25">
      <c r="A104" s="17">
        <f>IFERROR(_xlfn.XLOOKUP([1]!INVENTARIO[[#This Row],[CODIGO CONCATENADO]],[1]!Tabla1[[CODIGO CONCATENADO ]],[1]!Tabla1[FECHA],,0,-1),"")</f>
        <v>44026</v>
      </c>
      <c r="B104" s="17">
        <f>IFERROR(_xlfn.XLOOKUP([1]!INVENTARIO[[#This Row],[CODIGO CONCATENADO]],[1]!Tabla1[[CODIGO CONCATENADO ]],[1]!Tabla1[FECHA],,0,-1),"")</f>
        <v>44026</v>
      </c>
      <c r="C104" s="18" t="str">
        <f>+[1]!Tabla3[[#This Row],[Secuencia]]</f>
        <v>ELE0024</v>
      </c>
      <c r="D104" s="19" t="str">
        <f>+[1]!Tabla3[[#This Row],[Descripcion]]</f>
        <v>BRAKER DE 20 AMP</v>
      </c>
      <c r="E104" s="18" t="str">
        <f>+[1]!Tabla3[[#This Row],[Unidad de medida]]</f>
        <v>UNIDAD</v>
      </c>
      <c r="F104" s="20">
        <f>+[1]!INVENTARIO[[#This Row],[CANTIDAD INICIAL]]+[1]!INVENTARIO[[#This Row],[ENTRADAS]]-[1]!INVENTARIO[[#This Row],[SALIDAS]]+[1]!INVENTARIO[[#This Row],[AJUSTES]]</f>
        <v>0</v>
      </c>
      <c r="G104" s="21">
        <f>IFERROR(_xlfn.XLOOKUP([1]!INVENTARIO[[#This Row],[CODIGO CONCATENADO]],[1]!Tabla1[[CODIGO CONCATENADO ]],[1]!Tabla1[COSTO],,0,-1),"")</f>
        <v>180</v>
      </c>
      <c r="H104" s="21">
        <f>+IFERROR([1]!INVENTARIO[[#This Row],[STOCK (BALANCE)]]*[1]!INVENTARIO[[#This Row],[COSTO UNITARIO]],"")</f>
        <v>0</v>
      </c>
    </row>
    <row r="105" spans="1:8" x14ac:dyDescent="0.25">
      <c r="A105" s="12">
        <f>IFERROR(_xlfn.XLOOKUP([1]!INVENTARIO[[#This Row],[CODIGO CONCATENADO]],[1]!Tabla1[[CODIGO CONCATENADO ]],[1]!Tabla1[FECHA],,0,-1),"")</f>
        <v>44026</v>
      </c>
      <c r="B105" s="12">
        <f>IFERROR(_xlfn.XLOOKUP([1]!INVENTARIO[[#This Row],[CODIGO CONCATENADO]],[1]!Tabla1[[CODIGO CONCATENADO ]],[1]!Tabla1[FECHA],,0,-1),"")</f>
        <v>44026</v>
      </c>
      <c r="C105" s="13" t="str">
        <f>+[1]!Tabla3[[#This Row],[Secuencia]]</f>
        <v>ELE0025</v>
      </c>
      <c r="D105" s="14" t="str">
        <f>+[1]!Tabla3[[#This Row],[Descripcion]]</f>
        <v>BRAKER DE 30 AMP</v>
      </c>
      <c r="E105" s="13" t="str">
        <f>+[1]!Tabla3[[#This Row],[Unidad de medida]]</f>
        <v>UNIDAD</v>
      </c>
      <c r="F105" s="15">
        <f>+[1]!INVENTARIO[[#This Row],[CANTIDAD INICIAL]]+[1]!INVENTARIO[[#This Row],[ENTRADAS]]-[1]!INVENTARIO[[#This Row],[SALIDAS]]+[1]!INVENTARIO[[#This Row],[AJUSTES]]</f>
        <v>0</v>
      </c>
      <c r="G105" s="16">
        <f>IFERROR(_xlfn.XLOOKUP([1]!INVENTARIO[[#This Row],[CODIGO CONCATENADO]],[1]!Tabla1[[CODIGO CONCATENADO ]],[1]!Tabla1[COSTO],,0,-1),"")</f>
        <v>180</v>
      </c>
      <c r="H105" s="16">
        <f>+IFERROR([1]!INVENTARIO[[#This Row],[STOCK (BALANCE)]]*[1]!INVENTARIO[[#This Row],[COSTO UNITARIO]],"")</f>
        <v>0</v>
      </c>
    </row>
    <row r="106" spans="1:8" x14ac:dyDescent="0.25">
      <c r="A106" s="17">
        <f>IFERROR(_xlfn.XLOOKUP([1]!INVENTARIO[[#This Row],[CODIGO CONCATENADO]],[1]!Tabla1[[CODIGO CONCATENADO ]],[1]!Tabla1[FECHA],,0,-1),"")</f>
        <v>43630</v>
      </c>
      <c r="B106" s="17">
        <f>IFERROR(_xlfn.XLOOKUP([1]!INVENTARIO[[#This Row],[CODIGO CONCATENADO]],[1]!Tabla1[[CODIGO CONCATENADO ]],[1]!Tabla1[FECHA],,0,-1),"")</f>
        <v>43630</v>
      </c>
      <c r="C106" s="18" t="str">
        <f>+[1]!Tabla3[[#This Row],[Secuencia]]</f>
        <v>ELE0026</v>
      </c>
      <c r="D106" s="19" t="str">
        <f>+[1]!Tabla3[[#This Row],[Descripcion]]</f>
        <v>BRAKER DE 40 AMP</v>
      </c>
      <c r="E106" s="18" t="str">
        <f>+[1]!Tabla3[[#This Row],[Unidad de medida]]</f>
        <v>UNIDAD</v>
      </c>
      <c r="F106" s="20">
        <f>+[1]!INVENTARIO[[#This Row],[CANTIDAD INICIAL]]+[1]!INVENTARIO[[#This Row],[ENTRADAS]]-[1]!INVENTARIO[[#This Row],[SALIDAS]]+[1]!INVENTARIO[[#This Row],[AJUSTES]]</f>
        <v>0</v>
      </c>
      <c r="G106" s="21">
        <f>IFERROR(_xlfn.XLOOKUP([1]!INVENTARIO[[#This Row],[CODIGO CONCATENADO]],[1]!Tabla1[[CODIGO CONCATENADO ]],[1]!Tabla1[COSTO],,0,-1),"")</f>
        <v>180</v>
      </c>
      <c r="H106" s="21">
        <f>+IFERROR([1]!INVENTARIO[[#This Row],[STOCK (BALANCE)]]*[1]!INVENTARIO[[#This Row],[COSTO UNITARIO]],"")</f>
        <v>0</v>
      </c>
    </row>
    <row r="107" spans="1:8" x14ac:dyDescent="0.25">
      <c r="A107" s="12">
        <f>IFERROR(_xlfn.XLOOKUP([1]!INVENTARIO[[#This Row],[CODIGO CONCATENADO]],[1]!Tabla1[[CODIGO CONCATENADO ]],[1]!Tabla1[FECHA],,0,-1),"")</f>
        <v>44540</v>
      </c>
      <c r="B107" s="12">
        <f>IFERROR(_xlfn.XLOOKUP([1]!INVENTARIO[[#This Row],[CODIGO CONCATENADO]],[1]!Tabla1[[CODIGO CONCATENADO ]],[1]!Tabla1[FECHA],,0,-1),"")</f>
        <v>44540</v>
      </c>
      <c r="C107" s="13" t="str">
        <f>+[1]!Tabla3[[#This Row],[Secuencia]]</f>
        <v>ELE0027</v>
      </c>
      <c r="D107" s="14" t="str">
        <f>+[1]!Tabla3[[#This Row],[Descripcion]]</f>
        <v>BRAKER DE 40 AMP FINO</v>
      </c>
      <c r="E107" s="13" t="str">
        <f>+[1]!Tabla3[[#This Row],[Unidad de medida]]</f>
        <v>UNIDAD</v>
      </c>
      <c r="F107" s="15">
        <f>+[1]!INVENTARIO[[#This Row],[CANTIDAD INICIAL]]+[1]!INVENTARIO[[#This Row],[ENTRADAS]]-[1]!INVENTARIO[[#This Row],[SALIDAS]]+[1]!INVENTARIO[[#This Row],[AJUSTES]]</f>
        <v>0</v>
      </c>
      <c r="G107" s="16">
        <f>IFERROR(_xlfn.XLOOKUP([1]!INVENTARIO[[#This Row],[CODIGO CONCATENADO]],[1]!Tabla1[[CODIGO CONCATENADO ]],[1]!Tabla1[COSTO],,0,-1),"")</f>
        <v>460</v>
      </c>
      <c r="H107" s="16">
        <f>+IFERROR([1]!INVENTARIO[[#This Row],[STOCK (BALANCE)]]*[1]!INVENTARIO[[#This Row],[COSTO UNITARIO]],"")</f>
        <v>0</v>
      </c>
    </row>
    <row r="108" spans="1:8" x14ac:dyDescent="0.25">
      <c r="A108" s="17">
        <f>IFERROR(_xlfn.XLOOKUP([1]!INVENTARIO[[#This Row],[CODIGO CONCATENADO]],[1]!Tabla1[[CODIGO CONCATENADO ]],[1]!Tabla1[FECHA],,0,-1),"")</f>
        <v>44026</v>
      </c>
      <c r="B108" s="17">
        <f>IFERROR(_xlfn.XLOOKUP([1]!INVENTARIO[[#This Row],[CODIGO CONCATENADO]],[1]!Tabla1[[CODIGO CONCATENADO ]],[1]!Tabla1[FECHA],,0,-1),"")</f>
        <v>44026</v>
      </c>
      <c r="C108" s="18" t="str">
        <f>+[1]!Tabla3[[#This Row],[Secuencia]]</f>
        <v>ELE0028</v>
      </c>
      <c r="D108" s="19" t="str">
        <f>+[1]!Tabla3[[#This Row],[Descripcion]]</f>
        <v>BRAKER DE 60 AMP</v>
      </c>
      <c r="E108" s="18" t="str">
        <f>+[1]!Tabla3[[#This Row],[Unidad de medida]]</f>
        <v>UNIDAD</v>
      </c>
      <c r="F108" s="20">
        <f>+[1]!INVENTARIO[[#This Row],[CANTIDAD INICIAL]]+[1]!INVENTARIO[[#This Row],[ENTRADAS]]-[1]!INVENTARIO[[#This Row],[SALIDAS]]+[1]!INVENTARIO[[#This Row],[AJUSTES]]</f>
        <v>2</v>
      </c>
      <c r="G108" s="21">
        <f>IFERROR(_xlfn.XLOOKUP([1]!INVENTARIO[[#This Row],[CODIGO CONCATENADO]],[1]!Tabla1[[CODIGO CONCATENADO ]],[1]!Tabla1[COSTO],,0,-1),"")</f>
        <v>180</v>
      </c>
      <c r="H108" s="21">
        <f>+IFERROR([1]!INVENTARIO[[#This Row],[STOCK (BALANCE)]]*[1]!INVENTARIO[[#This Row],[COSTO UNITARIO]],"")</f>
        <v>360</v>
      </c>
    </row>
    <row r="109" spans="1:8" x14ac:dyDescent="0.25">
      <c r="A109" s="12">
        <f>IFERROR(_xlfn.XLOOKUP([1]!INVENTARIO[[#This Row],[CODIGO CONCATENADO]],[1]!Tabla1[[CODIGO CONCATENADO ]],[1]!Tabla1[FECHA],,0,-1),"")</f>
        <v>44026</v>
      </c>
      <c r="B109" s="12">
        <f>IFERROR(_xlfn.XLOOKUP([1]!INVENTARIO[[#This Row],[CODIGO CONCATENADO]],[1]!Tabla1[[CODIGO CONCATENADO ]],[1]!Tabla1[FECHA],,0,-1),"")</f>
        <v>44026</v>
      </c>
      <c r="C109" s="13" t="str">
        <f>+[1]!Tabla3[[#This Row],[Secuencia]]</f>
        <v>ELE0029</v>
      </c>
      <c r="D109" s="14" t="str">
        <f>+[1]!Tabla3[[#This Row],[Descripcion]]</f>
        <v>BRAKER DE 70 AMP</v>
      </c>
      <c r="E109" s="13" t="str">
        <f>+[1]!Tabla3[[#This Row],[Unidad de medida]]</f>
        <v>UNIDAD</v>
      </c>
      <c r="F109" s="15">
        <f>+[1]!INVENTARIO[[#This Row],[CANTIDAD INICIAL]]+[1]!INVENTARIO[[#This Row],[ENTRADAS]]-[1]!INVENTARIO[[#This Row],[SALIDAS]]+[1]!INVENTARIO[[#This Row],[AJUSTES]]</f>
        <v>10</v>
      </c>
      <c r="G109" s="16">
        <f>IFERROR(_xlfn.XLOOKUP([1]!INVENTARIO[[#This Row],[CODIGO CONCATENADO]],[1]!Tabla1[[CODIGO CONCATENADO ]],[1]!Tabla1[COSTO],,0,-1),"")</f>
        <v>725.7</v>
      </c>
      <c r="H109" s="16">
        <f>+IFERROR([1]!INVENTARIO[[#This Row],[STOCK (BALANCE)]]*[1]!INVENTARIO[[#This Row],[COSTO UNITARIO]],"")</f>
        <v>7257</v>
      </c>
    </row>
    <row r="110" spans="1:8" x14ac:dyDescent="0.25">
      <c r="A110" s="17">
        <f>IFERROR(_xlfn.XLOOKUP([1]!INVENTARIO[[#This Row],[CODIGO CONCATENADO]],[1]!Tabla1[[CODIGO CONCATENADO ]],[1]!Tabla1[FECHA],,0,-1),"")</f>
        <v>44026</v>
      </c>
      <c r="B110" s="17">
        <f>IFERROR(_xlfn.XLOOKUP([1]!INVENTARIO[[#This Row],[CODIGO CONCATENADO]],[1]!Tabla1[[CODIGO CONCATENADO ]],[1]!Tabla1[FECHA],,0,-1),"")</f>
        <v>44026</v>
      </c>
      <c r="C110" s="18" t="str">
        <f>+[1]!Tabla3[[#This Row],[Secuencia]]</f>
        <v>ELE0030</v>
      </c>
      <c r="D110" s="19" t="str">
        <f>+[1]!Tabla3[[#This Row],[Descripcion]]</f>
        <v>BRAKERS MAIN TRIFASICO 400AMP</v>
      </c>
      <c r="E110" s="18" t="str">
        <f>+[1]!Tabla3[[#This Row],[Unidad de medida]]</f>
        <v>UNIDAD</v>
      </c>
      <c r="F110" s="20">
        <f>+[1]!INVENTARIO[[#This Row],[CANTIDAD INICIAL]]+[1]!INVENTARIO[[#This Row],[ENTRADAS]]-[1]!INVENTARIO[[#This Row],[SALIDAS]]+[1]!INVENTARIO[[#This Row],[AJUSTES]]</f>
        <v>0</v>
      </c>
      <c r="G110" s="21">
        <f>IFERROR(_xlfn.XLOOKUP([1]!INVENTARIO[[#This Row],[CODIGO CONCATENADO]],[1]!Tabla1[[CODIGO CONCATENADO ]],[1]!Tabla1[COSTO],,0,-1),"")</f>
        <v>0</v>
      </c>
      <c r="H110" s="21">
        <f>+IFERROR([1]!INVENTARIO[[#This Row],[STOCK (BALANCE)]]*[1]!INVENTARIO[[#This Row],[COSTO UNITARIO]],"")</f>
        <v>0</v>
      </c>
    </row>
    <row r="111" spans="1:8" x14ac:dyDescent="0.25">
      <c r="A111" s="12">
        <f>IFERROR(_xlfn.XLOOKUP([1]!INVENTARIO[[#This Row],[CODIGO CONCATENADO]],[1]!Tabla1[[CODIGO CONCATENADO ]],[1]!Tabla1[FECHA],,0,-1),"")</f>
        <v>43089</v>
      </c>
      <c r="B111" s="12">
        <f>IFERROR(_xlfn.XLOOKUP([1]!INVENTARIO[[#This Row],[CODIGO CONCATENADO]],[1]!Tabla1[[CODIGO CONCATENADO ]],[1]!Tabla1[FECHA],,0,-1),"")</f>
        <v>43089</v>
      </c>
      <c r="C111" s="13" t="str">
        <f>+[1]!Tabla3[[#This Row],[Secuencia]]</f>
        <v>ELE0031</v>
      </c>
      <c r="D111" s="14" t="str">
        <f>+[1]!Tabla3[[#This Row],[Descripcion]]</f>
        <v>BREAKER DE 50 AMP</v>
      </c>
      <c r="E111" s="13" t="str">
        <f>+[1]!Tabla3[[#This Row],[Unidad de medida]]</f>
        <v>UNIDAD</v>
      </c>
      <c r="F111" s="15">
        <f>+[1]!INVENTARIO[[#This Row],[CANTIDAD INICIAL]]+[1]!INVENTARIO[[#This Row],[ENTRADAS]]-[1]!INVENTARIO[[#This Row],[SALIDAS]]+[1]!INVENTARIO[[#This Row],[AJUSTES]]</f>
        <v>0</v>
      </c>
      <c r="G111" s="16">
        <f>IFERROR(_xlfn.XLOOKUP([1]!INVENTARIO[[#This Row],[CODIGO CONCATENADO]],[1]!Tabla1[[CODIGO CONCATENADO ]],[1]!Tabla1[COSTO],,0,-1),"")</f>
        <v>180</v>
      </c>
      <c r="H111" s="16">
        <f>+IFERROR([1]!INVENTARIO[[#This Row],[STOCK (BALANCE)]]*[1]!INVENTARIO[[#This Row],[COSTO UNITARIO]],"")</f>
        <v>0</v>
      </c>
    </row>
    <row r="112" spans="1:8" x14ac:dyDescent="0.25">
      <c r="A112" s="17">
        <f>IFERROR(_xlfn.XLOOKUP([1]!INVENTARIO[[#This Row],[CODIGO CONCATENADO]],[1]!Tabla1[[CODIGO CONCATENADO ]],[1]!Tabla1[FECHA],,0,-1),"")</f>
        <v>43089</v>
      </c>
      <c r="B112" s="17">
        <f>IFERROR(_xlfn.XLOOKUP([1]!INVENTARIO[[#This Row],[CODIGO CONCATENADO]],[1]!Tabla1[[CODIGO CONCATENADO ]],[1]!Tabla1[FECHA],,0,-1),"")</f>
        <v>43089</v>
      </c>
      <c r="C112" s="18" t="str">
        <f>+[1]!Tabla3[[#This Row],[Secuencia]]</f>
        <v>ELE0032</v>
      </c>
      <c r="D112" s="19" t="str">
        <f>+[1]!Tabla3[[#This Row],[Descripcion]]</f>
        <v>CABLE DE TELEFONO EXPIRAL</v>
      </c>
      <c r="E112" s="18" t="str">
        <f>+[1]!Tabla3[[#This Row],[Unidad de medida]]</f>
        <v>UNIDAD</v>
      </c>
      <c r="F112" s="20">
        <f>+[1]!INVENTARIO[[#This Row],[CANTIDAD INICIAL]]+[1]!INVENTARIO[[#This Row],[ENTRADAS]]-[1]!INVENTARIO[[#This Row],[SALIDAS]]+[1]!INVENTARIO[[#This Row],[AJUSTES]]</f>
        <v>34</v>
      </c>
      <c r="G112" s="21">
        <f>IFERROR(_xlfn.XLOOKUP([1]!INVENTARIO[[#This Row],[CODIGO CONCATENADO]],[1]!Tabla1[[CODIGO CONCATENADO ]],[1]!Tabla1[COSTO],,0,-1),"")</f>
        <v>110</v>
      </c>
      <c r="H112" s="21">
        <f>+IFERROR([1]!INVENTARIO[[#This Row],[STOCK (BALANCE)]]*[1]!INVENTARIO[[#This Row],[COSTO UNITARIO]],"")</f>
        <v>3740</v>
      </c>
    </row>
    <row r="113" spans="1:8" x14ac:dyDescent="0.25">
      <c r="A113" s="12">
        <f>IFERROR(_xlfn.XLOOKUP([1]!INVENTARIO[[#This Row],[CODIGO CONCATENADO]],[1]!Tabla1[[CODIGO CONCATENADO ]],[1]!Tabla1[FECHA],,0,-1),"")</f>
        <v>44154</v>
      </c>
      <c r="B113" s="12">
        <f>IFERROR(_xlfn.XLOOKUP([1]!INVENTARIO[[#This Row],[CODIGO CONCATENADO]],[1]!Tabla1[[CODIGO CONCATENADO ]],[1]!Tabla1[FECHA],,0,-1),"")</f>
        <v>44154</v>
      </c>
      <c r="C113" s="13" t="str">
        <f>+[1]!Tabla3[[#This Row],[Secuencia]]</f>
        <v>ELE0033</v>
      </c>
      <c r="D113" s="14" t="str">
        <f>+[1]!Tabla3[[#This Row],[Descripcion]]</f>
        <v>CABLE DE TELEFONO PIES</v>
      </c>
      <c r="E113" s="13" t="str">
        <f>+[1]!Tabla3[[#This Row],[Unidad de medida]]</f>
        <v>UNIDAD</v>
      </c>
      <c r="F113" s="15">
        <f>+[1]!INVENTARIO[[#This Row],[CANTIDAD INICIAL]]+[1]!INVENTARIO[[#This Row],[ENTRADAS]]-[1]!INVENTARIO[[#This Row],[SALIDAS]]+[1]!INVENTARIO[[#This Row],[AJUSTES]]</f>
        <v>0</v>
      </c>
      <c r="G113" s="16">
        <f>IFERROR(_xlfn.XLOOKUP([1]!INVENTARIO[[#This Row],[CODIGO CONCATENADO]],[1]!Tabla1[[CODIGO CONCATENADO ]],[1]!Tabla1[COSTO],,0,-1),"")</f>
        <v>60</v>
      </c>
      <c r="H113" s="16">
        <f>+IFERROR([1]!INVENTARIO[[#This Row],[STOCK (BALANCE)]]*[1]!INVENTARIO[[#This Row],[COSTO UNITARIO]],"")</f>
        <v>0</v>
      </c>
    </row>
    <row r="114" spans="1:8" x14ac:dyDescent="0.25">
      <c r="A114" s="17">
        <f>IFERROR(_xlfn.XLOOKUP([1]!INVENTARIO[[#This Row],[CODIGO CONCATENADO]],[1]!Tabla1[[CODIGO CONCATENADO ]],[1]!Tabla1[FECHA],,0,-1),"")</f>
        <v>44152</v>
      </c>
      <c r="B114" s="17">
        <f>IFERROR(_xlfn.XLOOKUP([1]!INVENTARIO[[#This Row],[CODIGO CONCATENADO]],[1]!Tabla1[[CODIGO CONCATENADO ]],[1]!Tabla1[FECHA],,0,-1),"")</f>
        <v>44152</v>
      </c>
      <c r="C114" s="18" t="str">
        <f>+[1]!Tabla3[[#This Row],[Secuencia]]</f>
        <v>ELE0034</v>
      </c>
      <c r="D114" s="19" t="str">
        <f>+[1]!Tabla3[[#This Row],[Descripcion]]</f>
        <v xml:space="preserve">CAJA 2X4 MT CON NOCAUTS DE 1/2 </v>
      </c>
      <c r="E114" s="18" t="str">
        <f>+[1]!Tabla3[[#This Row],[Unidad de medida]]</f>
        <v xml:space="preserve">UNIDAD </v>
      </c>
      <c r="F114" s="20">
        <f>+[1]!INVENTARIO[[#This Row],[CANTIDAD INICIAL]]+[1]!INVENTARIO[[#This Row],[ENTRADAS]]-[1]!INVENTARIO[[#This Row],[SALIDAS]]+[1]!INVENTARIO[[#This Row],[AJUSTES]]</f>
        <v>0</v>
      </c>
      <c r="G114" s="21">
        <f>IFERROR(_xlfn.XLOOKUP([1]!INVENTARIO[[#This Row],[CODIGO CONCATENADO]],[1]!Tabla1[[CODIGO CONCATENADO ]],[1]!Tabla1[COSTO],,0,-1),"")</f>
        <v>24.41</v>
      </c>
      <c r="H114" s="21">
        <f>+IFERROR([1]!INVENTARIO[[#This Row],[STOCK (BALANCE)]]*[1]!INVENTARIO[[#This Row],[COSTO UNITARIO]],"")</f>
        <v>0</v>
      </c>
    </row>
    <row r="115" spans="1:8" x14ac:dyDescent="0.25">
      <c r="A115" s="12">
        <f>IFERROR(_xlfn.XLOOKUP([1]!INVENTARIO[[#This Row],[CODIGO CONCATENADO]],[1]!Tabla1[[CODIGO CONCATENADO ]],[1]!Tabla1[FECHA],,0,-1),"")</f>
        <v>44152</v>
      </c>
      <c r="B115" s="12">
        <f>IFERROR(_xlfn.XLOOKUP([1]!INVENTARIO[[#This Row],[CODIGO CONCATENADO]],[1]!Tabla1[[CODIGO CONCATENADO ]],[1]!Tabla1[FECHA],,0,-1),"")</f>
        <v>44152</v>
      </c>
      <c r="C115" s="13" t="str">
        <f>+[1]!Tabla3[[#This Row],[Secuencia]]</f>
        <v>ELE0035</v>
      </c>
      <c r="D115" s="14" t="str">
        <f>+[1]!Tabla3[[#This Row],[Descripcion]]</f>
        <v xml:space="preserve">CAJA DE BRAKER DE 12 A 24 ESPACIO </v>
      </c>
      <c r="E115" s="13" t="str">
        <f>+[1]!Tabla3[[#This Row],[Unidad de medida]]</f>
        <v xml:space="preserve">UNIDAD </v>
      </c>
      <c r="F115" s="15">
        <f>+[1]!INVENTARIO[[#This Row],[CANTIDAD INICIAL]]+[1]!INVENTARIO[[#This Row],[ENTRADAS]]-[1]!INVENTARIO[[#This Row],[SALIDAS]]+[1]!INVENTARIO[[#This Row],[AJUSTES]]</f>
        <v>3</v>
      </c>
      <c r="G115" s="16">
        <f>IFERROR(_xlfn.XLOOKUP([1]!INVENTARIO[[#This Row],[CODIGO CONCATENADO]],[1]!Tabla1[[CODIGO CONCATENADO ]],[1]!Tabla1[COSTO],,0,-1),"")</f>
        <v>2308.4699999999998</v>
      </c>
      <c r="H115" s="16">
        <f>+IFERROR([1]!INVENTARIO[[#This Row],[STOCK (BALANCE)]]*[1]!INVENTARIO[[#This Row],[COSTO UNITARIO]],"")</f>
        <v>6925.41</v>
      </c>
    </row>
    <row r="116" spans="1:8" x14ac:dyDescent="0.25">
      <c r="A116" s="17">
        <f>IFERROR(_xlfn.XLOOKUP([1]!INVENTARIO[[#This Row],[CODIGO CONCATENADO]],[1]!Tabla1[[CODIGO CONCATENADO ]],[1]!Tabla1[FECHA],,0,-1),"")</f>
        <v>44161</v>
      </c>
      <c r="B116" s="17">
        <f>IFERROR(_xlfn.XLOOKUP([1]!INVENTARIO[[#This Row],[CODIGO CONCATENADO]],[1]!Tabla1[[CODIGO CONCATENADO ]],[1]!Tabla1[FECHA],,0,-1),"")</f>
        <v>44161</v>
      </c>
      <c r="C116" s="18" t="str">
        <f>+[1]!Tabla3[[#This Row],[Secuencia]]</f>
        <v>ELE0036</v>
      </c>
      <c r="D116" s="19" t="str">
        <f>+[1]!Tabla3[[#This Row],[Descripcion]]</f>
        <v xml:space="preserve">CAJA DE BRAKER DE 2 ESPACIO </v>
      </c>
      <c r="E116" s="18" t="str">
        <f>+[1]!Tabla3[[#This Row],[Unidad de medida]]</f>
        <v xml:space="preserve">UNIDAD </v>
      </c>
      <c r="F116" s="20">
        <f>+[1]!INVENTARIO[[#This Row],[CANTIDAD INICIAL]]+[1]!INVENTARIO[[#This Row],[ENTRADAS]]-[1]!INVENTARIO[[#This Row],[SALIDAS]]+[1]!INVENTARIO[[#This Row],[AJUSTES]]</f>
        <v>0</v>
      </c>
      <c r="G116" s="21">
        <f>IFERROR(_xlfn.XLOOKUP([1]!INVENTARIO[[#This Row],[CODIGO CONCATENADO]],[1]!Tabla1[[CODIGO CONCATENADO ]],[1]!Tabla1[COSTO],,0,-1),"")</f>
        <v>111.86</v>
      </c>
      <c r="H116" s="21">
        <f>+IFERROR([1]!INVENTARIO[[#This Row],[STOCK (BALANCE)]]*[1]!INVENTARIO[[#This Row],[COSTO UNITARIO]],"")</f>
        <v>0</v>
      </c>
    </row>
    <row r="117" spans="1:8" x14ac:dyDescent="0.25">
      <c r="A117" s="12">
        <f>IFERROR(_xlfn.XLOOKUP([1]!INVENTARIO[[#This Row],[CODIGO CONCATENADO]],[1]!Tabla1[[CODIGO CONCATENADO ]],[1]!Tabla1[FECHA],,0,-1),"")</f>
        <v>44110</v>
      </c>
      <c r="B117" s="12">
        <f>IFERROR(_xlfn.XLOOKUP([1]!INVENTARIO[[#This Row],[CODIGO CONCATENADO]],[1]!Tabla1[[CODIGO CONCATENADO ]],[1]!Tabla1[FECHA],,0,-1),"")</f>
        <v>44110</v>
      </c>
      <c r="C117" s="13" t="str">
        <f>+[1]!Tabla3[[#This Row],[Secuencia]]</f>
        <v>ELE0037</v>
      </c>
      <c r="D117" s="14" t="str">
        <f>+[1]!Tabla3[[#This Row],[Descripcion]]</f>
        <v xml:space="preserve">CAJA DE BRAKER DE 4 ESPACIO </v>
      </c>
      <c r="E117" s="13" t="str">
        <f>+[1]!Tabla3[[#This Row],[Unidad de medida]]</f>
        <v xml:space="preserve">UNIDAD </v>
      </c>
      <c r="F117" s="15">
        <f>+[1]!INVENTARIO[[#This Row],[CANTIDAD INICIAL]]+[1]!INVENTARIO[[#This Row],[ENTRADAS]]-[1]!INVENTARIO[[#This Row],[SALIDAS]]+[1]!INVENTARIO[[#This Row],[AJUSTES]]</f>
        <v>0</v>
      </c>
      <c r="G117" s="16">
        <f>IFERROR(_xlfn.XLOOKUP([1]!INVENTARIO[[#This Row],[CODIGO CONCATENADO]],[1]!Tabla1[[CODIGO CONCATENADO ]],[1]!Tabla1[COSTO],,0,-1),"")</f>
        <v>450</v>
      </c>
      <c r="H117" s="16">
        <f>+IFERROR([1]!INVENTARIO[[#This Row],[STOCK (BALANCE)]]*[1]!INVENTARIO[[#This Row],[COSTO UNITARIO]],"")</f>
        <v>0</v>
      </c>
    </row>
    <row r="118" spans="1:8" x14ac:dyDescent="0.25">
      <c r="A118" s="17">
        <f>IFERROR(_xlfn.XLOOKUP([1]!INVENTARIO[[#This Row],[CODIGO CONCATENADO]],[1]!Tabla1[[CODIGO CONCATENADO ]],[1]!Tabla1[FECHA],,0,-1),"")</f>
        <v>44699</v>
      </c>
      <c r="B118" s="17">
        <f>IFERROR(_xlfn.XLOOKUP([1]!INVENTARIO[[#This Row],[CODIGO CONCATENADO]],[1]!Tabla1[[CODIGO CONCATENADO ]],[1]!Tabla1[FECHA],,0,-1),"")</f>
        <v>44699</v>
      </c>
      <c r="C118" s="18" t="str">
        <f>+[1]!Tabla3[[#This Row],[Secuencia]]</f>
        <v>ELE0038</v>
      </c>
      <c r="D118" s="19" t="str">
        <f>+[1]!Tabla3[[#This Row],[Descripcion]]</f>
        <v>CAJA PLASTICAS PARA TOMA CORRIENTE  2X4</v>
      </c>
      <c r="E118" s="18" t="str">
        <f>+[1]!Tabla3[[#This Row],[Unidad de medida]]</f>
        <v>UNIDAD</v>
      </c>
      <c r="F118" s="20">
        <f>+[1]!INVENTARIO[[#This Row],[CANTIDAD INICIAL]]+[1]!INVENTARIO[[#This Row],[ENTRADAS]]-[1]!INVENTARIO[[#This Row],[SALIDAS]]+[1]!INVENTARIO[[#This Row],[AJUSTES]]</f>
        <v>106</v>
      </c>
      <c r="G118" s="21">
        <f>IFERROR(_xlfn.XLOOKUP([1]!INVENTARIO[[#This Row],[CODIGO CONCATENADO]],[1]!Tabla1[[CODIGO CONCATENADO ]],[1]!Tabla1[COSTO],,0,-1),"")</f>
        <v>25</v>
      </c>
      <c r="H118" s="21">
        <f>+IFERROR([1]!INVENTARIO[[#This Row],[STOCK (BALANCE)]]*[1]!INVENTARIO[[#This Row],[COSTO UNITARIO]],"")</f>
        <v>2650</v>
      </c>
    </row>
    <row r="119" spans="1:8" x14ac:dyDescent="0.25">
      <c r="A119" s="12">
        <f>IFERROR(_xlfn.XLOOKUP([1]!INVENTARIO[[#This Row],[CODIGO CONCATENADO]],[1]!Tabla1[[CODIGO CONCATENADO ]],[1]!Tabla1[FECHA],,0,-1),"")</f>
        <v>44699</v>
      </c>
      <c r="B119" s="12">
        <f>IFERROR(_xlfn.XLOOKUP([1]!INVENTARIO[[#This Row],[CODIGO CONCATENADO]],[1]!Tabla1[[CODIGO CONCATENADO ]],[1]!Tabla1[FECHA],,0,-1),"")</f>
        <v>44699</v>
      </c>
      <c r="C119" s="13" t="str">
        <f>+[1]!Tabla3[[#This Row],[Secuencia]]</f>
        <v>ELE0039</v>
      </c>
      <c r="D119" s="14" t="str">
        <f>+[1]!Tabla3[[#This Row],[Descripcion]]</f>
        <v>CAJITA TOMACORRIENTE 2X4 METAL</v>
      </c>
      <c r="E119" s="13" t="str">
        <f>+[1]!Tabla3[[#This Row],[Unidad de medida]]</f>
        <v>UNIDAD</v>
      </c>
      <c r="F119" s="15">
        <f>+[1]!INVENTARIO[[#This Row],[CANTIDAD INICIAL]]+[1]!INVENTARIO[[#This Row],[ENTRADAS]]-[1]!INVENTARIO[[#This Row],[SALIDAS]]+[1]!INVENTARIO[[#This Row],[AJUSTES]]</f>
        <v>5</v>
      </c>
      <c r="G119" s="16">
        <f>IFERROR(_xlfn.XLOOKUP([1]!INVENTARIO[[#This Row],[CODIGO CONCATENADO]],[1]!Tabla1[[CODIGO CONCATENADO ]],[1]!Tabla1[COSTO],,0,-1),"")</f>
        <v>66</v>
      </c>
      <c r="H119" s="16">
        <f>+IFERROR([1]!INVENTARIO[[#This Row],[STOCK (BALANCE)]]*[1]!INVENTARIO[[#This Row],[COSTO UNITARIO]],"")</f>
        <v>330</v>
      </c>
    </row>
    <row r="120" spans="1:8" ht="30" x14ac:dyDescent="0.25">
      <c r="A120" s="17">
        <f>IFERROR(_xlfn.XLOOKUP([1]!INVENTARIO[[#This Row],[CODIGO CONCATENADO]],[1]!Tabla1[[CODIGO CONCATENADO ]],[1]!Tabla1[FECHA],,0,-1),"")</f>
        <v>44026</v>
      </c>
      <c r="B120" s="17">
        <f>IFERROR(_xlfn.XLOOKUP([1]!INVENTARIO[[#This Row],[CODIGO CONCATENADO]],[1]!Tabla1[[CODIGO CONCATENADO ]],[1]!Tabla1[FECHA],,0,-1),"")</f>
        <v>44026</v>
      </c>
      <c r="C120" s="18" t="str">
        <f>+[1]!Tabla3[[#This Row],[Secuencia]]</f>
        <v>ELE0040</v>
      </c>
      <c r="D120" s="19" t="str">
        <f>+[1]!Tabla3[[#This Row],[Descripcion]]</f>
        <v>CAJITA TOMACORRIENTE 2X4 PLASTICA (BREAKER DE 1 ESPACIO)</v>
      </c>
      <c r="E120" s="18" t="str">
        <f>+[1]!Tabla3[[#This Row],[Unidad de medida]]</f>
        <v>UNIDAD</v>
      </c>
      <c r="F120" s="20">
        <f>+[1]!INVENTARIO[[#This Row],[CANTIDAD INICIAL]]+[1]!INVENTARIO[[#This Row],[ENTRADAS]]-[1]!INVENTARIO[[#This Row],[SALIDAS]]+[1]!INVENTARIO[[#This Row],[AJUSTES]]</f>
        <v>1</v>
      </c>
      <c r="G120" s="21">
        <f>IFERROR(_xlfn.XLOOKUP([1]!INVENTARIO[[#This Row],[CODIGO CONCATENADO]],[1]!Tabla1[[CODIGO CONCATENADO ]],[1]!Tabla1[COSTO],,0,-1),"")</f>
        <v>25</v>
      </c>
      <c r="H120" s="21">
        <f>+IFERROR([1]!INVENTARIO[[#This Row],[STOCK (BALANCE)]]*[1]!INVENTARIO[[#This Row],[COSTO UNITARIO]],"")</f>
        <v>25</v>
      </c>
    </row>
    <row r="121" spans="1:8" x14ac:dyDescent="0.25">
      <c r="A121" s="12">
        <f>IFERROR(_xlfn.XLOOKUP([1]!INVENTARIO[[#This Row],[CODIGO CONCATENADO]],[1]!Tabla1[[CODIGO CONCATENADO ]],[1]!Tabla1[FECHA],,0,-1),"")</f>
        <v>44026</v>
      </c>
      <c r="B121" s="12">
        <f>IFERROR(_xlfn.XLOOKUP([1]!INVENTARIO[[#This Row],[CODIGO CONCATENADO]],[1]!Tabla1[[CODIGO CONCATENADO ]],[1]!Tabla1[FECHA],,0,-1),"")</f>
        <v>44026</v>
      </c>
      <c r="C121" s="13" t="str">
        <f>+[1]!Tabla3[[#This Row],[Secuencia]]</f>
        <v>ELE0041</v>
      </c>
      <c r="D121" s="14" t="str">
        <f>+[1]!Tabla3[[#This Row],[Descripcion]]</f>
        <v xml:space="preserve">CANALETAS DE 1 CON ADHESIVO </v>
      </c>
      <c r="E121" s="13" t="str">
        <f>+[1]!Tabla3[[#This Row],[Unidad de medida]]</f>
        <v xml:space="preserve">UNIDAD </v>
      </c>
      <c r="F121" s="15">
        <f>+[1]!INVENTARIO[[#This Row],[CANTIDAD INICIAL]]+[1]!INVENTARIO[[#This Row],[ENTRADAS]]-[1]!INVENTARIO[[#This Row],[SALIDAS]]+[1]!INVENTARIO[[#This Row],[AJUSTES]]</f>
        <v>0</v>
      </c>
      <c r="G121" s="16">
        <f>IFERROR(_xlfn.XLOOKUP([1]!INVENTARIO[[#This Row],[CODIGO CONCATENADO]],[1]!Tabla1[[CODIGO CONCATENADO ]],[1]!Tabla1[COSTO],,0,-1),"")</f>
        <v>76.27</v>
      </c>
      <c r="H121" s="16">
        <f>+IFERROR([1]!INVENTARIO[[#This Row],[STOCK (BALANCE)]]*[1]!INVENTARIO[[#This Row],[COSTO UNITARIO]],"")</f>
        <v>0</v>
      </c>
    </row>
    <row r="122" spans="1:8" x14ac:dyDescent="0.25">
      <c r="A122" s="17">
        <f>IFERROR(_xlfn.XLOOKUP([1]!INVENTARIO[[#This Row],[CODIGO CONCATENADO]],[1]!Tabla1[[CODIGO CONCATENADO ]],[1]!Tabla1[FECHA],,0,-1),"")</f>
        <v>44700</v>
      </c>
      <c r="B122" s="17">
        <f>IFERROR(_xlfn.XLOOKUP([1]!INVENTARIO[[#This Row],[CODIGO CONCATENADO]],[1]!Tabla1[[CODIGO CONCATENADO ]],[1]!Tabla1[FECHA],,0,-1),"")</f>
        <v>44700</v>
      </c>
      <c r="C122" s="18" t="str">
        <f>+[1]!Tabla3[[#This Row],[Secuencia]]</f>
        <v>ELE0042</v>
      </c>
      <c r="D122" s="19" t="str">
        <f>+[1]!Tabla3[[#This Row],[Descripcion]]</f>
        <v xml:space="preserve">CANALETAS DE 1/2 CON ADHESIVO </v>
      </c>
      <c r="E122" s="18" t="str">
        <f>+[1]!Tabla3[[#This Row],[Unidad de medida]]</f>
        <v xml:space="preserve">UNIDAD </v>
      </c>
      <c r="F122" s="20">
        <f>+[1]!INVENTARIO[[#This Row],[CANTIDAD INICIAL]]+[1]!INVENTARIO[[#This Row],[ENTRADAS]]-[1]!INVENTARIO[[#This Row],[SALIDAS]]+[1]!INVENTARIO[[#This Row],[AJUSTES]]</f>
        <v>145</v>
      </c>
      <c r="G122" s="21">
        <f>IFERROR(_xlfn.XLOOKUP([1]!INVENTARIO[[#This Row],[CODIGO CONCATENADO]],[1]!Tabla1[[CODIGO CONCATENADO ]],[1]!Tabla1[COSTO],,0,-1),"")</f>
        <v>116.94</v>
      </c>
      <c r="H122" s="21">
        <f>+IFERROR([1]!INVENTARIO[[#This Row],[STOCK (BALANCE)]]*[1]!INVENTARIO[[#This Row],[COSTO UNITARIO]],"")</f>
        <v>16956.3</v>
      </c>
    </row>
    <row r="123" spans="1:8" x14ac:dyDescent="0.25">
      <c r="A123" s="12">
        <f>IFERROR(_xlfn.XLOOKUP([1]!INVENTARIO[[#This Row],[CODIGO CONCATENADO]],[1]!Tabla1[[CODIGO CONCATENADO ]],[1]!Tabla1[FECHA],,0,-1),"")</f>
        <v>44026</v>
      </c>
      <c r="B123" s="12">
        <f>IFERROR(_xlfn.XLOOKUP([1]!INVENTARIO[[#This Row],[CODIGO CONCATENADO]],[1]!Tabla1[[CODIGO CONCATENADO ]],[1]!Tabla1[FECHA],,0,-1),"")</f>
        <v>44026</v>
      </c>
      <c r="C123" s="13" t="str">
        <f>+[1]!Tabla3[[#This Row],[Secuencia]]</f>
        <v>ELE0043</v>
      </c>
      <c r="D123" s="14" t="str">
        <f>+[1]!Tabla3[[#This Row],[Descripcion]]</f>
        <v xml:space="preserve">CANALETAS DE 2X2  METALICAS CON ADHESIVO </v>
      </c>
      <c r="E123" s="13" t="str">
        <f>+[1]!Tabla3[[#This Row],[Unidad de medida]]</f>
        <v>UNIDAD</v>
      </c>
      <c r="F123" s="15">
        <f>+[1]!INVENTARIO[[#This Row],[CANTIDAD INICIAL]]+[1]!INVENTARIO[[#This Row],[ENTRADAS]]-[1]!INVENTARIO[[#This Row],[SALIDAS]]+[1]!INVENTARIO[[#This Row],[AJUSTES]]</f>
        <v>17</v>
      </c>
      <c r="G123" s="16">
        <f>IFERROR(_xlfn.XLOOKUP([1]!INVENTARIO[[#This Row],[CODIGO CONCATENADO]],[1]!Tabla1[[CODIGO CONCATENADO ]],[1]!Tabla1[COSTO],,0,-1),"")</f>
        <v>0</v>
      </c>
      <c r="H123" s="16">
        <f>+IFERROR([1]!INVENTARIO[[#This Row],[STOCK (BALANCE)]]*[1]!INVENTARIO[[#This Row],[COSTO UNITARIO]],"")</f>
        <v>0</v>
      </c>
    </row>
    <row r="124" spans="1:8" x14ac:dyDescent="0.25">
      <c r="A124" s="17">
        <f>IFERROR(_xlfn.XLOOKUP([1]!INVENTARIO[[#This Row],[CODIGO CONCATENADO]],[1]!Tabla1[[CODIGO CONCATENADO ]],[1]!Tabla1[FECHA],,0,-1),"")</f>
        <v>44700</v>
      </c>
      <c r="B124" s="17">
        <f>IFERROR(_xlfn.XLOOKUP([1]!INVENTARIO[[#This Row],[CODIGO CONCATENADO]],[1]!Tabla1[[CODIGO CONCATENADO ]],[1]!Tabla1[FECHA],,0,-1),"")</f>
        <v>44700</v>
      </c>
      <c r="C124" s="18" t="str">
        <f>+[1]!Tabla3[[#This Row],[Secuencia]]</f>
        <v>ELE0044</v>
      </c>
      <c r="D124" s="19" t="str">
        <f>+[1]!Tabla3[[#This Row],[Descripcion]]</f>
        <v xml:space="preserve">CANALETAS DE 3/4 CON ADHESIVO </v>
      </c>
      <c r="E124" s="18" t="str">
        <f>+[1]!Tabla3[[#This Row],[Unidad de medida]]</f>
        <v xml:space="preserve">UNIDAD </v>
      </c>
      <c r="F124" s="20">
        <f>+[1]!INVENTARIO[[#This Row],[CANTIDAD INICIAL]]+[1]!INVENTARIO[[#This Row],[ENTRADAS]]-[1]!INVENTARIO[[#This Row],[SALIDAS]]+[1]!INVENTARIO[[#This Row],[AJUSTES]]</f>
        <v>80</v>
      </c>
      <c r="G124" s="21">
        <f>IFERROR(_xlfn.XLOOKUP([1]!INVENTARIO[[#This Row],[CODIGO CONCATENADO]],[1]!Tabla1[[CODIGO CONCATENADO ]],[1]!Tabla1[COSTO],,0,-1),"")</f>
        <v>44.05</v>
      </c>
      <c r="H124" s="21">
        <f>+IFERROR([1]!INVENTARIO[[#This Row],[STOCK (BALANCE)]]*[1]!INVENTARIO[[#This Row],[COSTO UNITARIO]],"")</f>
        <v>3524</v>
      </c>
    </row>
    <row r="125" spans="1:8" x14ac:dyDescent="0.25">
      <c r="A125" s="12">
        <f>IFERROR(_xlfn.XLOOKUP([1]!INVENTARIO[[#This Row],[CODIGO CONCATENADO]],[1]!Tabla1[[CODIGO CONCATENADO ]],[1]!Tabla1[FECHA],,0,-1),"")</f>
        <v>44027</v>
      </c>
      <c r="B125" s="12">
        <f>IFERROR(_xlfn.XLOOKUP([1]!INVENTARIO[[#This Row],[CODIGO CONCATENADO]],[1]!Tabla1[[CODIGO CONCATENADO ]],[1]!Tabla1[FECHA],,0,-1),"")</f>
        <v>44027</v>
      </c>
      <c r="C125" s="13" t="str">
        <f>+[1]!Tabla3[[#This Row],[Secuencia]]</f>
        <v>ELE0045</v>
      </c>
      <c r="D125" s="14" t="str">
        <f>+[1]!Tabla3[[#This Row],[Descripcion]]</f>
        <v xml:space="preserve">CONECTOR DE MEDIA LUNA DE 1/2 </v>
      </c>
      <c r="E125" s="13" t="str">
        <f>+[1]!Tabla3[[#This Row],[Unidad de medida]]</f>
        <v xml:space="preserve">UNIDAD </v>
      </c>
      <c r="F125" s="15">
        <f>+[1]!INVENTARIO[[#This Row],[CANTIDAD INICIAL]]+[1]!INVENTARIO[[#This Row],[ENTRADAS]]-[1]!INVENTARIO[[#This Row],[SALIDAS]]+[1]!INVENTARIO[[#This Row],[AJUSTES]]</f>
        <v>37</v>
      </c>
      <c r="G125" s="16">
        <f>IFERROR(_xlfn.XLOOKUP([1]!INVENTARIO[[#This Row],[CODIGO CONCATENADO]],[1]!Tabla1[[CODIGO CONCATENADO ]],[1]!Tabla1[COSTO],,0,-1),"")</f>
        <v>8.14</v>
      </c>
      <c r="H125" s="16">
        <f>+IFERROR([1]!INVENTARIO[[#This Row],[STOCK (BALANCE)]]*[1]!INVENTARIO[[#This Row],[COSTO UNITARIO]],"")</f>
        <v>301.18</v>
      </c>
    </row>
    <row r="126" spans="1:8" x14ac:dyDescent="0.25">
      <c r="A126" s="17">
        <f>IFERROR(_xlfn.XLOOKUP([1]!INVENTARIO[[#This Row],[CODIGO CONCATENADO]],[1]!Tabla1[[CODIGO CONCATENADO ]],[1]!Tabla1[FECHA],,0,-1),"")</f>
        <v>44026</v>
      </c>
      <c r="B126" s="17">
        <f>IFERROR(_xlfn.XLOOKUP([1]!INVENTARIO[[#This Row],[CODIGO CONCATENADO]],[1]!Tabla1[[CODIGO CONCATENADO ]],[1]!Tabla1[FECHA],,0,-1),"")</f>
        <v>44026</v>
      </c>
      <c r="C126" s="18" t="str">
        <f>+[1]!Tabla3[[#This Row],[Secuencia]]</f>
        <v>ELE0046</v>
      </c>
      <c r="D126" s="19" t="str">
        <f>+[1]!Tabla3[[#This Row],[Descripcion]]</f>
        <v>CONECTOR DE MEDIA LUNA DE 3/4</v>
      </c>
      <c r="E126" s="18" t="str">
        <f>+[1]!Tabla3[[#This Row],[Unidad de medida]]</f>
        <v xml:space="preserve">UNIDAD </v>
      </c>
      <c r="F126" s="20">
        <f>+[1]!INVENTARIO[[#This Row],[CANTIDAD INICIAL]]+[1]!INVENTARIO[[#This Row],[ENTRADAS]]-[1]!INVENTARIO[[#This Row],[SALIDAS]]+[1]!INVENTARIO[[#This Row],[AJUSTES]]</f>
        <v>0</v>
      </c>
      <c r="G126" s="21">
        <f>IFERROR(_xlfn.XLOOKUP([1]!INVENTARIO[[#This Row],[CODIGO CONCATENADO]],[1]!Tabla1[[CODIGO CONCATENADO ]],[1]!Tabla1[COSTO],,0,-1),"")</f>
        <v>14.24</v>
      </c>
      <c r="H126" s="21">
        <f>+IFERROR([1]!INVENTARIO[[#This Row],[STOCK (BALANCE)]]*[1]!INVENTARIO[[#This Row],[COSTO UNITARIO]],"")</f>
        <v>0</v>
      </c>
    </row>
    <row r="127" spans="1:8" x14ac:dyDescent="0.25">
      <c r="A127" s="12">
        <f>IFERROR(_xlfn.XLOOKUP([1]!INVENTARIO[[#This Row],[CODIGO CONCATENADO]],[1]!Tabla1[[CODIGO CONCATENADO ]],[1]!Tabla1[FECHA],,0,-1),"")</f>
        <v>44592</v>
      </c>
      <c r="B127" s="12">
        <f>IFERROR(_xlfn.XLOOKUP([1]!INVENTARIO[[#This Row],[CODIGO CONCATENADO]],[1]!Tabla1[[CODIGO CONCATENADO ]],[1]!Tabla1[FECHA],,0,-1),"")</f>
        <v>44592</v>
      </c>
      <c r="C127" s="13" t="str">
        <f>+[1]!Tabla3[[#This Row],[Secuencia]]</f>
        <v>ELE0047</v>
      </c>
      <c r="D127" s="14" t="str">
        <f>+[1]!Tabla3[[#This Row],[Descripcion]]</f>
        <v>CONECTOR UNITRON</v>
      </c>
      <c r="E127" s="13" t="str">
        <f>+[1]!Tabla3[[#This Row],[Unidad de medida]]</f>
        <v xml:space="preserve">UNIDAD </v>
      </c>
      <c r="F127" s="15">
        <f>+[1]!INVENTARIO[[#This Row],[CANTIDAD INICIAL]]+[1]!INVENTARIO[[#This Row],[ENTRADAS]]-[1]!INVENTARIO[[#This Row],[SALIDAS]]+[1]!INVENTARIO[[#This Row],[AJUSTES]]</f>
        <v>4</v>
      </c>
      <c r="G127" s="16">
        <f>IFERROR(_xlfn.XLOOKUP([1]!INVENTARIO[[#This Row],[CODIGO CONCATENADO]],[1]!Tabla1[[CODIGO CONCATENADO ]],[1]!Tabla1[COSTO],,0,-1),"")</f>
        <v>0</v>
      </c>
      <c r="H127" s="16">
        <f>+IFERROR([1]!INVENTARIO[[#This Row],[STOCK (BALANCE)]]*[1]!INVENTARIO[[#This Row],[COSTO UNITARIO]],"")</f>
        <v>0</v>
      </c>
    </row>
    <row r="128" spans="1:8" x14ac:dyDescent="0.25">
      <c r="A128" s="17">
        <f>IFERROR(_xlfn.XLOOKUP([1]!INVENTARIO[[#This Row],[CODIGO CONCATENADO]],[1]!Tabla1[[CODIGO CONCATENADO ]],[1]!Tabla1[FECHA],,0,-1),"")</f>
        <v>44152</v>
      </c>
      <c r="B128" s="17">
        <f>IFERROR(_xlfn.XLOOKUP([1]!INVENTARIO[[#This Row],[CODIGO CONCATENADO]],[1]!Tabla1[[CODIGO CONCATENADO ]],[1]!Tabla1[FECHA],,0,-1),"")</f>
        <v>44152</v>
      </c>
      <c r="C128" s="18" t="str">
        <f>+[1]!Tabla3[[#This Row],[Secuencia]]</f>
        <v>ELE0048</v>
      </c>
      <c r="D128" s="19" t="str">
        <f>+[1]!Tabla3[[#This Row],[Descripcion]]</f>
        <v>CONECTOR ELECTRICO 1/4</v>
      </c>
      <c r="E128" s="18" t="str">
        <f>+[1]!Tabla3[[#This Row],[Unidad de medida]]</f>
        <v>UNIDAD</v>
      </c>
      <c r="F128" s="20">
        <f>+[1]!INVENTARIO[[#This Row],[CANTIDAD INICIAL]]+[1]!INVENTARIO[[#This Row],[ENTRADAS]]-[1]!INVENTARIO[[#This Row],[SALIDAS]]+[1]!INVENTARIO[[#This Row],[AJUSTES]]</f>
        <v>0</v>
      </c>
      <c r="G128" s="21">
        <f>IFERROR(_xlfn.XLOOKUP([1]!INVENTARIO[[#This Row],[CODIGO CONCATENADO]],[1]!Tabla1[[CODIGO CONCATENADO ]],[1]!Tabla1[COSTO],,0,-1),"")</f>
        <v>10.88</v>
      </c>
      <c r="H128" s="21">
        <f>+IFERROR([1]!INVENTARIO[[#This Row],[STOCK (BALANCE)]]*[1]!INVENTARIO[[#This Row],[COSTO UNITARIO]],"")</f>
        <v>0</v>
      </c>
    </row>
    <row r="129" spans="1:8" x14ac:dyDescent="0.25">
      <c r="A129" s="12">
        <f>IFERROR(_xlfn.XLOOKUP([1]!INVENTARIO[[#This Row],[CODIGO CONCATENADO]],[1]!Tabla1[[CODIGO CONCATENADO ]],[1]!Tabla1[FECHA],,0,-1),"")</f>
        <v>43089</v>
      </c>
      <c r="B129" s="12">
        <f>IFERROR(_xlfn.XLOOKUP([1]!INVENTARIO[[#This Row],[CODIGO CONCATENADO]],[1]!Tabla1[[CODIGO CONCATENADO ]],[1]!Tabla1[FECHA],,0,-1),"")</f>
        <v>43089</v>
      </c>
      <c r="C129" s="13" t="str">
        <f>+[1]!Tabla3[[#This Row],[Secuencia]]</f>
        <v>ELE0049</v>
      </c>
      <c r="D129" s="14" t="str">
        <f>+[1]!Tabla3[[#This Row],[Descripcion]]</f>
        <v>CONECTOR ELECTRICO DE 1/2</v>
      </c>
      <c r="E129" s="13" t="str">
        <f>+[1]!Tabla3[[#This Row],[Unidad de medida]]</f>
        <v>UNIDAD</v>
      </c>
      <c r="F129" s="15">
        <f>+[1]!INVENTARIO[[#This Row],[CANTIDAD INICIAL]]+[1]!INVENTARIO[[#This Row],[ENTRADAS]]-[1]!INVENTARIO[[#This Row],[SALIDAS]]+[1]!INVENTARIO[[#This Row],[AJUSTES]]</f>
        <v>0</v>
      </c>
      <c r="G129" s="16">
        <f>IFERROR(_xlfn.XLOOKUP([1]!INVENTARIO[[#This Row],[CODIGO CONCATENADO]],[1]!Tabla1[[CODIGO CONCATENADO ]],[1]!Tabla1[COSTO],,0,-1),"")</f>
        <v>10.88</v>
      </c>
      <c r="H129" s="16">
        <f>+IFERROR([1]!INVENTARIO[[#This Row],[STOCK (BALANCE)]]*[1]!INVENTARIO[[#This Row],[COSTO UNITARIO]],"")</f>
        <v>0</v>
      </c>
    </row>
    <row r="130" spans="1:8" x14ac:dyDescent="0.25">
      <c r="A130" s="17">
        <f>IFERROR(_xlfn.XLOOKUP([1]!INVENTARIO[[#This Row],[CODIGO CONCATENADO]],[1]!Tabla1[[CODIGO CONCATENADO ]],[1]!Tabla1[FECHA],,0,-1),"")</f>
        <v>44152</v>
      </c>
      <c r="B130" s="17">
        <f>IFERROR(_xlfn.XLOOKUP([1]!INVENTARIO[[#This Row],[CODIGO CONCATENADO]],[1]!Tabla1[[CODIGO CONCATENADO ]],[1]!Tabla1[FECHA],,0,-1),"")</f>
        <v>44152</v>
      </c>
      <c r="C130" s="18" t="str">
        <f>+[1]!Tabla3[[#This Row],[Secuencia]]</f>
        <v>ELE0050</v>
      </c>
      <c r="D130" s="19" t="str">
        <f>+[1]!Tabla3[[#This Row],[Descripcion]]</f>
        <v>CONECTOR ELECTRICO DE 3/4</v>
      </c>
      <c r="E130" s="18" t="str">
        <f>+[1]!Tabla3[[#This Row],[Unidad de medida]]</f>
        <v>UNIDAD</v>
      </c>
      <c r="F130" s="20">
        <f>+[1]!INVENTARIO[[#This Row],[CANTIDAD INICIAL]]+[1]!INVENTARIO[[#This Row],[ENTRADAS]]-[1]!INVENTARIO[[#This Row],[SALIDAS]]+[1]!INVENTARIO[[#This Row],[AJUSTES]]</f>
        <v>13</v>
      </c>
      <c r="G130" s="21">
        <f>IFERROR(_xlfn.XLOOKUP([1]!INVENTARIO[[#This Row],[CODIGO CONCATENADO]],[1]!Tabla1[[CODIGO CONCATENADO ]],[1]!Tabla1[COSTO],,0,-1),"")</f>
        <v>10.88</v>
      </c>
      <c r="H130" s="21">
        <f>+IFERROR([1]!INVENTARIO[[#This Row],[STOCK (BALANCE)]]*[1]!INVENTARIO[[#This Row],[COSTO UNITARIO]],"")</f>
        <v>141.44</v>
      </c>
    </row>
    <row r="131" spans="1:8" x14ac:dyDescent="0.25">
      <c r="A131" s="12">
        <f>IFERROR(_xlfn.XLOOKUP([1]!INVENTARIO[[#This Row],[CODIGO CONCATENADO]],[1]!Tabla1[[CODIGO CONCATENADO ]],[1]!Tabla1[FECHA],,0,-1),"")</f>
        <v>44152</v>
      </c>
      <c r="B131" s="12">
        <f>IFERROR(_xlfn.XLOOKUP([1]!INVENTARIO[[#This Row],[CODIGO CONCATENADO]],[1]!Tabla1[[CODIGO CONCATENADO ]],[1]!Tabla1[FECHA],,0,-1),"")</f>
        <v>44152</v>
      </c>
      <c r="C131" s="13" t="str">
        <f>+[1]!Tabla3[[#This Row],[Secuencia]]</f>
        <v>ELE0051</v>
      </c>
      <c r="D131" s="14" t="str">
        <f>+[1]!Tabla3[[#This Row],[Descripcion]]</f>
        <v>CONECTOR ELECTRICO TIPO SILLA</v>
      </c>
      <c r="E131" s="13" t="str">
        <f>+[1]!Tabla3[[#This Row],[Unidad de medida]]</f>
        <v>UNIDAD</v>
      </c>
      <c r="F131" s="15">
        <f>+[1]!INVENTARIO[[#This Row],[CANTIDAD INICIAL]]+[1]!INVENTARIO[[#This Row],[ENTRADAS]]-[1]!INVENTARIO[[#This Row],[SALIDAS]]+[1]!INVENTARIO[[#This Row],[AJUSTES]]</f>
        <v>0</v>
      </c>
      <c r="G131" s="16">
        <f>IFERROR(_xlfn.XLOOKUP([1]!INVENTARIO[[#This Row],[CODIGO CONCATENADO]],[1]!Tabla1[[CODIGO CONCATENADO ]],[1]!Tabla1[COSTO],,0,-1),"")</f>
        <v>0</v>
      </c>
      <c r="H131" s="16">
        <f>+IFERROR([1]!INVENTARIO[[#This Row],[STOCK (BALANCE)]]*[1]!INVENTARIO[[#This Row],[COSTO UNITARIO]],"")</f>
        <v>0</v>
      </c>
    </row>
    <row r="132" spans="1:8" x14ac:dyDescent="0.25">
      <c r="A132" s="17">
        <f>IFERROR(_xlfn.XLOOKUP([1]!INVENTARIO[[#This Row],[CODIGO CONCATENADO]],[1]!Tabla1[[CODIGO CONCATENADO ]],[1]!Tabla1[FECHA],,0,-1),"")</f>
        <v>44110</v>
      </c>
      <c r="B132" s="17">
        <f>IFERROR(_xlfn.XLOOKUP([1]!INVENTARIO[[#This Row],[CODIGO CONCATENADO]],[1]!Tabla1[[CODIGO CONCATENADO ]],[1]!Tabla1[FECHA],,0,-1),"")</f>
        <v>44110</v>
      </c>
      <c r="C132" s="18" t="str">
        <f>+[1]!Tabla3[[#This Row],[Secuencia]]</f>
        <v>ELE0052</v>
      </c>
      <c r="D132" s="19" t="str">
        <f>+[1]!Tabla3[[#This Row],[Descripcion]]</f>
        <v>CONECTOR EMPLAME PARA ALAMBRE No.10</v>
      </c>
      <c r="E132" s="18" t="str">
        <f>+[1]!Tabla3[[#This Row],[Unidad de medida]]</f>
        <v>UNIDAD</v>
      </c>
      <c r="F132" s="20">
        <f>+[1]!INVENTARIO[[#This Row],[CANTIDAD INICIAL]]+[1]!INVENTARIO[[#This Row],[ENTRADAS]]-[1]!INVENTARIO[[#This Row],[SALIDAS]]+[1]!INVENTARIO[[#This Row],[AJUSTES]]</f>
        <v>10</v>
      </c>
      <c r="G132" s="21">
        <f>IFERROR(_xlfn.XLOOKUP([1]!INVENTARIO[[#This Row],[CODIGO CONCATENADO]],[1]!Tabla1[[CODIGO CONCATENADO ]],[1]!Tabla1[COSTO],,0,-1),"")</f>
        <v>188.8</v>
      </c>
      <c r="H132" s="21">
        <f>+IFERROR([1]!INVENTARIO[[#This Row],[STOCK (BALANCE)]]*[1]!INVENTARIO[[#This Row],[COSTO UNITARIO]],"")</f>
        <v>1888</v>
      </c>
    </row>
    <row r="133" spans="1:8" x14ac:dyDescent="0.25">
      <c r="A133" s="12">
        <f>IFERROR(_xlfn.XLOOKUP([1]!INVENTARIO[[#This Row],[CODIGO CONCATENADO]],[1]!Tabla1[[CODIGO CONCATENADO ]],[1]!Tabla1[FECHA],,0,-1),"")</f>
        <v>44152</v>
      </c>
      <c r="B133" s="12">
        <f>IFERROR(_xlfn.XLOOKUP([1]!INVENTARIO[[#This Row],[CODIGO CONCATENADO]],[1]!Tabla1[[CODIGO CONCATENADO ]],[1]!Tabla1[FECHA],,0,-1),"")</f>
        <v>44152</v>
      </c>
      <c r="C133" s="13" t="str">
        <f>+[1]!Tabla3[[#This Row],[Secuencia]]</f>
        <v>ELE0053</v>
      </c>
      <c r="D133" s="14" t="str">
        <f>+[1]!Tabla3[[#This Row],[Descripcion]]</f>
        <v>CONECTOR EMPLAME PARA ALAMBRE No.8</v>
      </c>
      <c r="E133" s="13" t="str">
        <f>+[1]!Tabla3[[#This Row],[Unidad de medida]]</f>
        <v>UNIDAD</v>
      </c>
      <c r="F133" s="15">
        <f>+[1]!INVENTARIO[[#This Row],[CANTIDAD INICIAL]]+[1]!INVENTARIO[[#This Row],[ENTRADAS]]-[1]!INVENTARIO[[#This Row],[SALIDAS]]+[1]!INVENTARIO[[#This Row],[AJUSTES]]</f>
        <v>1</v>
      </c>
      <c r="G133" s="16">
        <f>IFERROR(_xlfn.XLOOKUP([1]!INVENTARIO[[#This Row],[CODIGO CONCATENADO]],[1]!Tabla1[[CODIGO CONCATENADO ]],[1]!Tabla1[COSTO],,0,-1),"")</f>
        <v>212.4</v>
      </c>
      <c r="H133" s="16">
        <f>+IFERROR([1]!INVENTARIO[[#This Row],[STOCK (BALANCE)]]*[1]!INVENTARIO[[#This Row],[COSTO UNITARIO]],"")</f>
        <v>212.4</v>
      </c>
    </row>
    <row r="134" spans="1:8" x14ac:dyDescent="0.25">
      <c r="A134" s="17">
        <f>IFERROR(_xlfn.XLOOKUP([1]!INVENTARIO[[#This Row],[CODIGO CONCATENADO]],[1]!Tabla1[[CODIGO CONCATENADO ]],[1]!Tabla1[FECHA],,0,-1),"")</f>
        <v>44026</v>
      </c>
      <c r="B134" s="17">
        <f>IFERROR(_xlfn.XLOOKUP([1]!INVENTARIO[[#This Row],[CODIGO CONCATENADO]],[1]!Tabla1[[CODIGO CONCATENADO ]],[1]!Tabla1[FECHA],,0,-1),"")</f>
        <v>44026</v>
      </c>
      <c r="C134" s="18" t="str">
        <f>+[1]!Tabla3[[#This Row],[Secuencia]]</f>
        <v>ELE0054</v>
      </c>
      <c r="D134" s="19" t="str">
        <f>+[1]!Tabla3[[#This Row],[Descripcion]]</f>
        <v>CONECTORE DE EMPALMES PARA CABLE 1-0</v>
      </c>
      <c r="E134" s="18" t="str">
        <f>+[1]!Tabla3[[#This Row],[Unidad de medida]]</f>
        <v>UNIDAD</v>
      </c>
      <c r="F134" s="20">
        <f>+[1]!INVENTARIO[[#This Row],[CANTIDAD INICIAL]]+[1]!INVENTARIO[[#This Row],[ENTRADAS]]-[1]!INVENTARIO[[#This Row],[SALIDAS]]+[1]!INVENTARIO[[#This Row],[AJUSTES]]</f>
        <v>0</v>
      </c>
      <c r="G134" s="21">
        <f>IFERROR(_xlfn.XLOOKUP([1]!INVENTARIO[[#This Row],[CODIGO CONCATENADO]],[1]!Tabla1[[CODIGO CONCATENADO ]],[1]!Tabla1[COSTO],,0,-1),"")</f>
        <v>122.5</v>
      </c>
      <c r="H134" s="21">
        <f>+IFERROR([1]!INVENTARIO[[#This Row],[STOCK (BALANCE)]]*[1]!INVENTARIO[[#This Row],[COSTO UNITARIO]],"")</f>
        <v>0</v>
      </c>
    </row>
    <row r="135" spans="1:8" x14ac:dyDescent="0.25">
      <c r="A135" s="12">
        <f>IFERROR(_xlfn.XLOOKUP([1]!INVENTARIO[[#This Row],[CODIGO CONCATENADO]],[1]!Tabla1[[CODIGO CONCATENADO ]],[1]!Tabla1[FECHA],,0,-1),"")</f>
        <v>44026</v>
      </c>
      <c r="B135" s="12">
        <f>IFERROR(_xlfn.XLOOKUP([1]!INVENTARIO[[#This Row],[CODIGO CONCATENADO]],[1]!Tabla1[[CODIGO CONCATENADO ]],[1]!Tabla1[FECHA],,0,-1),"")</f>
        <v>44026</v>
      </c>
      <c r="C135" s="13" t="str">
        <f>+[1]!Tabla3[[#This Row],[Secuencia]]</f>
        <v>ELE0055</v>
      </c>
      <c r="D135" s="14" t="str">
        <f>+[1]!Tabla3[[#This Row],[Descripcion]]</f>
        <v>CONTACTOR 24V 30 AMPERES 2019</v>
      </c>
      <c r="E135" s="13" t="str">
        <f>+[1]!Tabla3[[#This Row],[Unidad de medida]]</f>
        <v>UNIDAD</v>
      </c>
      <c r="F135" s="15">
        <f>+[1]!INVENTARIO[[#This Row],[CANTIDAD INICIAL]]+[1]!INVENTARIO[[#This Row],[ENTRADAS]]-[1]!INVENTARIO[[#This Row],[SALIDAS]]+[1]!INVENTARIO[[#This Row],[AJUSTES]]</f>
        <v>1</v>
      </c>
      <c r="G135" s="16">
        <f>IFERROR(_xlfn.XLOOKUP([1]!INVENTARIO[[#This Row],[CODIGO CONCATENADO]],[1]!Tabla1[[CODIGO CONCATENADO ]],[1]!Tabla1[COSTO],,0,-1),"")</f>
        <v>417.72</v>
      </c>
      <c r="H135" s="16">
        <f>+IFERROR([1]!INVENTARIO[[#This Row],[STOCK (BALANCE)]]*[1]!INVENTARIO[[#This Row],[COSTO UNITARIO]],"")</f>
        <v>417.72</v>
      </c>
    </row>
    <row r="136" spans="1:8" x14ac:dyDescent="0.25">
      <c r="A136" s="17">
        <f>IFERROR(_xlfn.XLOOKUP([1]!INVENTARIO[[#This Row],[CODIGO CONCATENADO]],[1]!Tabla1[[CODIGO CONCATENADO ]],[1]!Tabla1[FECHA],,0,-1),"")</f>
        <v>43453</v>
      </c>
      <c r="B136" s="17">
        <f>IFERROR(_xlfn.XLOOKUP([1]!INVENTARIO[[#This Row],[CODIGO CONCATENADO]],[1]!Tabla1[[CODIGO CONCATENADO ]],[1]!Tabla1[FECHA],,0,-1),"")</f>
        <v>43453</v>
      </c>
      <c r="C136" s="18" t="str">
        <f>+[1]!Tabla3[[#This Row],[Secuencia]]</f>
        <v>ELE0056</v>
      </c>
      <c r="D136" s="19" t="str">
        <f>+[1]!Tabla3[[#This Row],[Descripcion]]</f>
        <v>CONTACTOR 24V 40 AMPERES 2020</v>
      </c>
      <c r="E136" s="18" t="str">
        <f>+[1]!Tabla3[[#This Row],[Unidad de medida]]</f>
        <v>UNIDAD</v>
      </c>
      <c r="F136" s="20">
        <f>+[1]!INVENTARIO[[#This Row],[CANTIDAD INICIAL]]+[1]!INVENTARIO[[#This Row],[ENTRADAS]]-[1]!INVENTARIO[[#This Row],[SALIDAS]]+[1]!INVENTARIO[[#This Row],[AJUSTES]]</f>
        <v>1</v>
      </c>
      <c r="G136" s="21">
        <f>IFERROR(_xlfn.XLOOKUP([1]!INVENTARIO[[#This Row],[CODIGO CONCATENADO]],[1]!Tabla1[[CODIGO CONCATENADO ]],[1]!Tabla1[COSTO],,0,-1),"")</f>
        <v>417.72</v>
      </c>
      <c r="H136" s="21">
        <f>+IFERROR([1]!INVENTARIO[[#This Row],[STOCK (BALANCE)]]*[1]!INVENTARIO[[#This Row],[COSTO UNITARIO]],"")</f>
        <v>417.72</v>
      </c>
    </row>
    <row r="137" spans="1:8" x14ac:dyDescent="0.25">
      <c r="A137" s="12">
        <f>IFERROR(_xlfn.XLOOKUP([1]!INVENTARIO[[#This Row],[CODIGO CONCATENADO]],[1]!Tabla1[[CODIGO CONCATENADO ]],[1]!Tabla1[FECHA],,0,-1),"")</f>
        <v>43453</v>
      </c>
      <c r="B137" s="12">
        <f>IFERROR(_xlfn.XLOOKUP([1]!INVENTARIO[[#This Row],[CODIGO CONCATENADO]],[1]!Tabla1[[CODIGO CONCATENADO ]],[1]!Tabla1[FECHA],,0,-1),"")</f>
        <v>43453</v>
      </c>
      <c r="C137" s="13" t="str">
        <f>+[1]!Tabla3[[#This Row],[Secuencia]]</f>
        <v>ELE0057</v>
      </c>
      <c r="D137" s="14" t="str">
        <f>+[1]!Tabla3[[#This Row],[Descripcion]]</f>
        <v>DISFUSORES PVC PARA LAMPARAS 4X2</v>
      </c>
      <c r="E137" s="13" t="str">
        <f>+[1]!Tabla3[[#This Row],[Unidad de medida]]</f>
        <v>UNIDAD</v>
      </c>
      <c r="F137" s="15">
        <f>+[1]!INVENTARIO[[#This Row],[CANTIDAD INICIAL]]+[1]!INVENTARIO[[#This Row],[ENTRADAS]]-[1]!INVENTARIO[[#This Row],[SALIDAS]]+[1]!INVENTARIO[[#This Row],[AJUSTES]]</f>
        <v>30</v>
      </c>
      <c r="G137" s="16">
        <f>IFERROR(_xlfn.XLOOKUP([1]!INVENTARIO[[#This Row],[CODIGO CONCATENADO]],[1]!Tabla1[[CODIGO CONCATENADO ]],[1]!Tabla1[COSTO],,0,-1),"")</f>
        <v>270</v>
      </c>
      <c r="H137" s="16">
        <f>+IFERROR([1]!INVENTARIO[[#This Row],[STOCK (BALANCE)]]*[1]!INVENTARIO[[#This Row],[COSTO UNITARIO]],"")</f>
        <v>8100</v>
      </c>
    </row>
    <row r="138" spans="1:8" x14ac:dyDescent="0.25">
      <c r="A138" s="17">
        <f>IFERROR(_xlfn.XLOOKUP([1]!INVENTARIO[[#This Row],[CODIGO CONCATENADO]],[1]!Tabla1[[CODIGO CONCATENADO ]],[1]!Tabla1[FECHA],,0,-1),"")</f>
        <v>44110</v>
      </c>
      <c r="B138" s="17">
        <f>IFERROR(_xlfn.XLOOKUP([1]!INVENTARIO[[#This Row],[CODIGO CONCATENADO]],[1]!Tabla1[[CODIGO CONCATENADO ]],[1]!Tabla1[FECHA],,0,-1),"")</f>
        <v>44110</v>
      </c>
      <c r="C138" s="18" t="str">
        <f>+[1]!Tabla3[[#This Row],[Secuencia]]</f>
        <v>ELE0058</v>
      </c>
      <c r="D138" s="19" t="str">
        <f>+[1]!Tabla3[[#This Row],[Descripcion]]</f>
        <v>EXTENSION ELECTRICA 25 PIES</v>
      </c>
      <c r="E138" s="18" t="str">
        <f>+[1]!Tabla3[[#This Row],[Unidad de medida]]</f>
        <v>UNIDAD</v>
      </c>
      <c r="F138" s="20">
        <f>+[1]!INVENTARIO[[#This Row],[CANTIDAD INICIAL]]+[1]!INVENTARIO[[#This Row],[ENTRADAS]]-[1]!INVENTARIO[[#This Row],[SALIDAS]]+[1]!INVENTARIO[[#This Row],[AJUSTES]]</f>
        <v>0</v>
      </c>
      <c r="G138" s="21">
        <f>IFERROR(_xlfn.XLOOKUP([1]!INVENTARIO[[#This Row],[CODIGO CONCATENADO]],[1]!Tabla1[[CODIGO CONCATENADO ]],[1]!Tabla1[COSTO],,0,-1),"")</f>
        <v>1180</v>
      </c>
      <c r="H138" s="21">
        <f>+IFERROR([1]!INVENTARIO[[#This Row],[STOCK (BALANCE)]]*[1]!INVENTARIO[[#This Row],[COSTO UNITARIO]],"")</f>
        <v>0</v>
      </c>
    </row>
    <row r="139" spans="1:8" x14ac:dyDescent="0.25">
      <c r="A139" s="12">
        <f>IFERROR(_xlfn.XLOOKUP([1]!INVENTARIO[[#This Row],[CODIGO CONCATENADO]],[1]!Tabla1[[CODIGO CONCATENADO ]],[1]!Tabla1[FECHA],,0,-1),"")</f>
        <v>44540</v>
      </c>
      <c r="B139" s="12">
        <f>IFERROR(_xlfn.XLOOKUP([1]!INVENTARIO[[#This Row],[CODIGO CONCATENADO]],[1]!Tabla1[[CODIGO CONCATENADO ]],[1]!Tabla1[FECHA],,0,-1),"")</f>
        <v>44540</v>
      </c>
      <c r="C139" s="13" t="str">
        <f>+[1]!Tabla3[[#This Row],[Secuencia]]</f>
        <v>ELE0059</v>
      </c>
      <c r="D139" s="14" t="str">
        <f>+[1]!Tabla3[[#This Row],[Descripcion]]</f>
        <v>ENCHUFE DE GOMA VOLTEK 2/1</v>
      </c>
      <c r="E139" s="13" t="str">
        <f>+[1]!Tabla3[[#This Row],[Unidad de medida]]</f>
        <v>UNIDAD</v>
      </c>
      <c r="F139" s="15">
        <f>+[1]!INVENTARIO[[#This Row],[CANTIDAD INICIAL]]+[1]!INVENTARIO[[#This Row],[ENTRADAS]]-[1]!INVENTARIO[[#This Row],[SALIDAS]]+[1]!INVENTARIO[[#This Row],[AJUSTES]]</f>
        <v>1</v>
      </c>
      <c r="G139" s="16">
        <f>IFERROR(_xlfn.XLOOKUP([1]!INVENTARIO[[#This Row],[CODIGO CONCATENADO]],[1]!Tabla1[[CODIGO CONCATENADO ]],[1]!Tabla1[COSTO],,0,-1),"")</f>
        <v>85</v>
      </c>
      <c r="H139" s="16">
        <f>+IFERROR([1]!INVENTARIO[[#This Row],[STOCK (BALANCE)]]*[1]!INVENTARIO[[#This Row],[COSTO UNITARIO]],"")</f>
        <v>85</v>
      </c>
    </row>
    <row r="140" spans="1:8" ht="30" x14ac:dyDescent="0.25">
      <c r="A140" s="17">
        <f>IFERROR(_xlfn.XLOOKUP([1]!INVENTARIO[[#This Row],[CODIGO CONCATENADO]],[1]!Tabla1[[CODIGO CONCATENADO ]],[1]!Tabla1[FECHA],,0,-1),"")</f>
        <v>44152</v>
      </c>
      <c r="B140" s="17">
        <f>IFERROR(_xlfn.XLOOKUP([1]!INVENTARIO[[#This Row],[CODIGO CONCATENADO]],[1]!Tabla1[[CODIGO CONCATENADO ]],[1]!Tabla1[FECHA],,0,-1),"")</f>
        <v>44152</v>
      </c>
      <c r="C140" s="18" t="str">
        <f>+[1]!Tabla3[[#This Row],[Secuencia]]</f>
        <v>ELE0060</v>
      </c>
      <c r="D140" s="19" t="str">
        <f>+[1]!Tabla3[[#This Row],[Descripcion]]</f>
        <v>ELECTRODOS 3/32 10LBS  (VARILLAS PARA SOLDADURA-HERRERIA)</v>
      </c>
      <c r="E140" s="18" t="str">
        <f>+[1]!Tabla3[[#This Row],[Unidad de medida]]</f>
        <v>UNIDAD</v>
      </c>
      <c r="F140" s="20">
        <f>+[1]!INVENTARIO[[#This Row],[CANTIDAD INICIAL]]+[1]!INVENTARIO[[#This Row],[ENTRADAS]]-[1]!INVENTARIO[[#This Row],[SALIDAS]]+[1]!INVENTARIO[[#This Row],[AJUSTES]]</f>
        <v>54</v>
      </c>
      <c r="G140" s="21">
        <f>IFERROR(_xlfn.XLOOKUP([1]!INVENTARIO[[#This Row],[CODIGO CONCATENADO]],[1]!Tabla1[[CODIGO CONCATENADO ]],[1]!Tabla1[COSTO],,0,-1),"")</f>
        <v>4.2005217391304344</v>
      </c>
      <c r="H140" s="21">
        <f>+IFERROR([1]!INVENTARIO[[#This Row],[STOCK (BALANCE)]]*[1]!INVENTARIO[[#This Row],[COSTO UNITARIO]],"")</f>
        <v>226.82817391304346</v>
      </c>
    </row>
    <row r="141" spans="1:8" x14ac:dyDescent="0.25">
      <c r="A141" s="12">
        <f>IFERROR(_xlfn.XLOOKUP([1]!INVENTARIO[[#This Row],[CODIGO CONCATENADO]],[1]!Tabla1[[CODIGO CONCATENADO ]],[1]!Tabla1[FECHA],,0,-1),"")</f>
        <v>44026</v>
      </c>
      <c r="B141" s="12">
        <f>IFERROR(_xlfn.XLOOKUP([1]!INVENTARIO[[#This Row],[CODIGO CONCATENADO]],[1]!Tabla1[[CODIGO CONCATENADO ]],[1]!Tabla1[FECHA],,0,-1),"")</f>
        <v>44026</v>
      </c>
      <c r="C141" s="13" t="str">
        <f>+[1]!Tabla3[[#This Row],[Secuencia]]</f>
        <v>ELE0061</v>
      </c>
      <c r="D141" s="14" t="str">
        <f>+[1]!Tabla3[[#This Row],[Descripcion]]</f>
        <v xml:space="preserve">FOTOCELDA </v>
      </c>
      <c r="E141" s="13" t="str">
        <f>+[1]!Tabla3[[#This Row],[Unidad de medida]]</f>
        <v>UNIDAD</v>
      </c>
      <c r="F141" s="15">
        <f>+[1]!INVENTARIO[[#This Row],[CANTIDAD INICIAL]]+[1]!INVENTARIO[[#This Row],[ENTRADAS]]-[1]!INVENTARIO[[#This Row],[SALIDAS]]+[1]!INVENTARIO[[#This Row],[AJUSTES]]</f>
        <v>0</v>
      </c>
      <c r="G141" s="16">
        <f>IFERROR(_xlfn.XLOOKUP([1]!INVENTARIO[[#This Row],[CODIGO CONCATENADO]],[1]!Tabla1[[CODIGO CONCATENADO ]],[1]!Tabla1[COSTO],,0,-1),"")</f>
        <v>178.8</v>
      </c>
      <c r="H141" s="16">
        <f>+IFERROR([1]!INVENTARIO[[#This Row],[STOCK (BALANCE)]]*[1]!INVENTARIO[[#This Row],[COSTO UNITARIO]],"")</f>
        <v>0</v>
      </c>
    </row>
    <row r="142" spans="1:8" x14ac:dyDescent="0.25">
      <c r="A142" s="17">
        <f>IFERROR(_xlfn.XLOOKUP([1]!INVENTARIO[[#This Row],[CODIGO CONCATENADO]],[1]!Tabla1[[CODIGO CONCATENADO ]],[1]!Tabla1[FECHA],,0,-1),"")</f>
        <v>43223</v>
      </c>
      <c r="B142" s="17">
        <f>IFERROR(_xlfn.XLOOKUP([1]!INVENTARIO[[#This Row],[CODIGO CONCATENADO]],[1]!Tabla1[[CODIGO CONCATENADO ]],[1]!Tabla1[FECHA],,0,-1),"")</f>
        <v>43223</v>
      </c>
      <c r="C142" s="18" t="str">
        <f>+[1]!Tabla3[[#This Row],[Secuencia]]</f>
        <v>ELE0062</v>
      </c>
      <c r="D142" s="19" t="str">
        <f>+[1]!Tabla3[[#This Row],[Descripcion]]</f>
        <v>FOTOCELDAS</v>
      </c>
      <c r="E142" s="18" t="str">
        <f>+[1]!Tabla3[[#This Row],[Unidad de medida]]</f>
        <v>UNIDAD</v>
      </c>
      <c r="F142" s="20">
        <f>+[1]!INVENTARIO[[#This Row],[CANTIDAD INICIAL]]+[1]!INVENTARIO[[#This Row],[ENTRADAS]]-[1]!INVENTARIO[[#This Row],[SALIDAS]]+[1]!INVENTARIO[[#This Row],[AJUSTES]]</f>
        <v>0</v>
      </c>
      <c r="G142" s="21">
        <f>IFERROR(_xlfn.XLOOKUP([1]!INVENTARIO[[#This Row],[CODIGO CONCATENADO]],[1]!Tabla1[[CODIGO CONCATENADO ]],[1]!Tabla1[COSTO],,0,-1),"")</f>
        <v>590</v>
      </c>
      <c r="H142" s="21">
        <f>+IFERROR([1]!INVENTARIO[[#This Row],[STOCK (BALANCE)]]*[1]!INVENTARIO[[#This Row],[COSTO UNITARIO]],"")</f>
        <v>0</v>
      </c>
    </row>
    <row r="143" spans="1:8" x14ac:dyDescent="0.25">
      <c r="A143" s="12">
        <f>IFERROR(_xlfn.XLOOKUP([1]!INVENTARIO[[#This Row],[CODIGO CONCATENADO]],[1]!Tabla1[[CODIGO CONCATENADO ]],[1]!Tabla1[FECHA],,0,-1),"")</f>
        <v>44026</v>
      </c>
      <c r="B143" s="12">
        <f>IFERROR(_xlfn.XLOOKUP([1]!INVENTARIO[[#This Row],[CODIGO CONCATENADO]],[1]!Tabla1[[CODIGO CONCATENADO ]],[1]!Tabla1[FECHA],,0,-1),"")</f>
        <v>44026</v>
      </c>
      <c r="C143" s="13" t="str">
        <f>+[1]!Tabla3[[#This Row],[Secuencia]]</f>
        <v>ELE0063</v>
      </c>
      <c r="D143" s="14" t="str">
        <f>+[1]!Tabla3[[#This Row],[Descripcion]]</f>
        <v>GUANTES PARA ELECTRICISTA  (AZULES)</v>
      </c>
      <c r="E143" s="13" t="str">
        <f>+[1]!Tabla3[[#This Row],[Unidad de medida]]</f>
        <v>UNIDAD</v>
      </c>
      <c r="F143" s="15">
        <f>+[1]!INVENTARIO[[#This Row],[CANTIDAD INICIAL]]+[1]!INVENTARIO[[#This Row],[ENTRADAS]]-[1]!INVENTARIO[[#This Row],[SALIDAS]]+[1]!INVENTARIO[[#This Row],[AJUSTES]]</f>
        <v>3</v>
      </c>
      <c r="G143" s="16">
        <f>IFERROR(_xlfn.XLOOKUP([1]!INVENTARIO[[#This Row],[CODIGO CONCATENADO]],[1]!Tabla1[[CODIGO CONCATENADO ]],[1]!Tabla1[COSTO],,0,-1),"")</f>
        <v>277.14</v>
      </c>
      <c r="H143" s="16">
        <f>+IFERROR([1]!INVENTARIO[[#This Row],[STOCK (BALANCE)]]*[1]!INVENTARIO[[#This Row],[COSTO UNITARIO]],"")</f>
        <v>831.42</v>
      </c>
    </row>
    <row r="144" spans="1:8" x14ac:dyDescent="0.25">
      <c r="A144" s="17">
        <f>IFERROR(_xlfn.XLOOKUP([1]!INVENTARIO[[#This Row],[CODIGO CONCATENADO]],[1]!Tabla1[[CODIGO CONCATENADO ]],[1]!Tabla1[FECHA],,0,-1),"")</f>
        <v>44026</v>
      </c>
      <c r="B144" s="17">
        <f>IFERROR(_xlfn.XLOOKUP([1]!INVENTARIO[[#This Row],[CODIGO CONCATENADO]],[1]!Tabla1[[CODIGO CONCATENADO ]],[1]!Tabla1[FECHA],,0,-1),"")</f>
        <v>44026</v>
      </c>
      <c r="C144" s="18" t="str">
        <f>+[1]!Tabla3[[#This Row],[Secuencia]]</f>
        <v>ELE0064</v>
      </c>
      <c r="D144" s="19" t="str">
        <f>+[1]!Tabla3[[#This Row],[Descripcion]]</f>
        <v xml:space="preserve">INTERRUCTOR TRIPLE COMPLETO </v>
      </c>
      <c r="E144" s="18" t="str">
        <f>+[1]!Tabla3[[#This Row],[Unidad de medida]]</f>
        <v xml:space="preserve">UNIDAD </v>
      </c>
      <c r="F144" s="20">
        <f>+[1]!INVENTARIO[[#This Row],[CANTIDAD INICIAL]]+[1]!INVENTARIO[[#This Row],[ENTRADAS]]-[1]!INVENTARIO[[#This Row],[SALIDAS]]+[1]!INVENTARIO[[#This Row],[AJUSTES]]</f>
        <v>0</v>
      </c>
      <c r="G144" s="21">
        <f>IFERROR(_xlfn.XLOOKUP([1]!INVENTARIO[[#This Row],[CODIGO CONCATENADO]],[1]!Tabla1[[CODIGO CONCATENADO ]],[1]!Tabla1[COSTO],,0,-1),"")</f>
        <v>148.82</v>
      </c>
      <c r="H144" s="21">
        <f>+IFERROR([1]!INVENTARIO[[#This Row],[STOCK (BALANCE)]]*[1]!INVENTARIO[[#This Row],[COSTO UNITARIO]],"")</f>
        <v>0</v>
      </c>
    </row>
    <row r="145" spans="1:8" x14ac:dyDescent="0.25">
      <c r="A145" s="12">
        <f>IFERROR(_xlfn.XLOOKUP([1]!INVENTARIO[[#This Row],[CODIGO CONCATENADO]],[1]!Tabla1[[CODIGO CONCATENADO ]],[1]!Tabla1[FECHA],,0,-1),"")</f>
        <v>44699</v>
      </c>
      <c r="B145" s="12">
        <f>IFERROR(_xlfn.XLOOKUP([1]!INVENTARIO[[#This Row],[CODIGO CONCATENADO]],[1]!Tabla1[[CODIGO CONCATENADO ]],[1]!Tabla1[FECHA],,0,-1),"")</f>
        <v>44699</v>
      </c>
      <c r="C145" s="13" t="str">
        <f>+[1]!Tabla3[[#This Row],[Secuencia]]</f>
        <v>ELE0065</v>
      </c>
      <c r="D145" s="14" t="str">
        <f>+[1]!Tabla3[[#This Row],[Descripcion]]</f>
        <v>INTERRUPTORES DE 1</v>
      </c>
      <c r="E145" s="13" t="str">
        <f>+[1]!Tabla3[[#This Row],[Unidad de medida]]</f>
        <v>UNIDAD</v>
      </c>
      <c r="F145" s="15">
        <f>+[1]!INVENTARIO[[#This Row],[CANTIDAD INICIAL]]+[1]!INVENTARIO[[#This Row],[ENTRADAS]]-[1]!INVENTARIO[[#This Row],[SALIDAS]]+[1]!INVENTARIO[[#This Row],[AJUSTES]]</f>
        <v>73</v>
      </c>
      <c r="G145" s="16">
        <f>IFERROR(_xlfn.XLOOKUP([1]!INVENTARIO[[#This Row],[CODIGO CONCATENADO]],[1]!Tabla1[[CODIGO CONCATENADO ]],[1]!Tabla1[COSTO],,0,-1),"")</f>
        <v>199.79</v>
      </c>
      <c r="H145" s="16">
        <f>+IFERROR([1]!INVENTARIO[[#This Row],[STOCK (BALANCE)]]*[1]!INVENTARIO[[#This Row],[COSTO UNITARIO]],"")</f>
        <v>14584.67</v>
      </c>
    </row>
    <row r="146" spans="1:8" x14ac:dyDescent="0.25">
      <c r="A146" s="17">
        <f>IFERROR(_xlfn.XLOOKUP([1]!INVENTARIO[[#This Row],[CODIGO CONCATENADO]],[1]!Tabla1[[CODIGO CONCATENADO ]],[1]!Tabla1[FECHA],,0,-1),"")</f>
        <v>43080</v>
      </c>
      <c r="B146" s="17">
        <f>IFERROR(_xlfn.XLOOKUP([1]!INVENTARIO[[#This Row],[CODIGO CONCATENADO]],[1]!Tabla1[[CODIGO CONCATENADO ]],[1]!Tabla1[FECHA],,0,-1),"")</f>
        <v>43080</v>
      </c>
      <c r="C146" s="18" t="str">
        <f>+[1]!Tabla3[[#This Row],[Secuencia]]</f>
        <v>ELE0066</v>
      </c>
      <c r="D146" s="19" t="str">
        <f>+[1]!Tabla3[[#This Row],[Descripcion]]</f>
        <v>INTERRUPTORES DE  2 (DOBLE)</v>
      </c>
      <c r="E146" s="18" t="str">
        <f>+[1]!Tabla3[[#This Row],[Unidad de medida]]</f>
        <v>UNIDAD</v>
      </c>
      <c r="F146" s="20">
        <f>+[1]!INVENTARIO[[#This Row],[CANTIDAD INICIAL]]+[1]!INVENTARIO[[#This Row],[ENTRADAS]]-[1]!INVENTARIO[[#This Row],[SALIDAS]]+[1]!INVENTARIO[[#This Row],[AJUSTES]]</f>
        <v>84</v>
      </c>
      <c r="G146" s="21">
        <f>IFERROR(_xlfn.XLOOKUP([1]!INVENTARIO[[#This Row],[CODIGO CONCATENADO]],[1]!Tabla1[[CODIGO CONCATENADO ]],[1]!Tabla1[COSTO],,0,-1),"")</f>
        <v>75</v>
      </c>
      <c r="H146" s="21">
        <f>+IFERROR([1]!INVENTARIO[[#This Row],[STOCK (BALANCE)]]*[1]!INVENTARIO[[#This Row],[COSTO UNITARIO]],"")</f>
        <v>6300</v>
      </c>
    </row>
    <row r="147" spans="1:8" x14ac:dyDescent="0.25">
      <c r="A147" s="12">
        <f>IFERROR(_xlfn.XLOOKUP([1]!INVENTARIO[[#This Row],[CODIGO CONCATENADO]],[1]!Tabla1[[CODIGO CONCATENADO ]],[1]!Tabla1[FECHA],,0,-1),"")</f>
        <v>44700</v>
      </c>
      <c r="B147" s="12">
        <f>IFERROR(_xlfn.XLOOKUP([1]!INVENTARIO[[#This Row],[CODIGO CONCATENADO]],[1]!Tabla1[[CODIGO CONCATENADO ]],[1]!Tabla1[FECHA],,0,-1),"")</f>
        <v>44700</v>
      </c>
      <c r="C147" s="13" t="str">
        <f>+[1]!Tabla3[[#This Row],[Secuencia]]</f>
        <v>ELE0067</v>
      </c>
      <c r="D147" s="14" t="str">
        <f>+[1]!Tabla3[[#This Row],[Descripcion]]</f>
        <v>INTERRUPTORES DE  2 (DOBLE) BTICINO</v>
      </c>
      <c r="E147" s="13" t="str">
        <f>+[1]!Tabla3[[#This Row],[Unidad de medida]]</f>
        <v>UNIDAD</v>
      </c>
      <c r="F147" s="15">
        <f>+[1]!INVENTARIO[[#This Row],[CANTIDAD INICIAL]]+[1]!INVENTARIO[[#This Row],[ENTRADAS]]-[1]!INVENTARIO[[#This Row],[SALIDAS]]+[1]!INVENTARIO[[#This Row],[AJUSTES]]</f>
        <v>15</v>
      </c>
      <c r="G147" s="16">
        <f>IFERROR(_xlfn.XLOOKUP([1]!INVENTARIO[[#This Row],[CODIGO CONCATENADO]],[1]!Tabla1[[CODIGO CONCATENADO ]],[1]!Tabla1[COSTO],,0,-1),"")</f>
        <v>132.61000000000001</v>
      </c>
      <c r="H147" s="16">
        <f>+IFERROR([1]!INVENTARIO[[#This Row],[STOCK (BALANCE)]]*[1]!INVENTARIO[[#This Row],[COSTO UNITARIO]],"")</f>
        <v>1989.15</v>
      </c>
    </row>
    <row r="148" spans="1:8" x14ac:dyDescent="0.25">
      <c r="A148" s="17">
        <f>IFERROR(_xlfn.XLOOKUP([1]!INVENTARIO[[#This Row],[CODIGO CONCATENADO]],[1]!Tabla1[[CODIGO CONCATENADO ]],[1]!Tabla1[FECHA],,0,-1),"")</f>
        <v>43089</v>
      </c>
      <c r="B148" s="17">
        <f>IFERROR(_xlfn.XLOOKUP([1]!INVENTARIO[[#This Row],[CODIGO CONCATENADO]],[1]!Tabla1[[CODIGO CONCATENADO ]],[1]!Tabla1[FECHA],,0,-1),"")</f>
        <v>43089</v>
      </c>
      <c r="C148" s="18" t="str">
        <f>+[1]!Tabla3[[#This Row],[Secuencia]]</f>
        <v>ELE0068</v>
      </c>
      <c r="D148" s="19" t="str">
        <f>+[1]!Tabla3[[#This Row],[Descripcion]]</f>
        <v>INTERRUPTORES DE 3</v>
      </c>
      <c r="E148" s="18" t="str">
        <f>+[1]!Tabla3[[#This Row],[Unidad de medida]]</f>
        <v>UNIDAD</v>
      </c>
      <c r="F148" s="20">
        <f>+[1]!INVENTARIO[[#This Row],[CANTIDAD INICIAL]]+[1]!INVENTARIO[[#This Row],[ENTRADAS]]-[1]!INVENTARIO[[#This Row],[SALIDAS]]+[1]!INVENTARIO[[#This Row],[AJUSTES]]</f>
        <v>39</v>
      </c>
      <c r="G148" s="21">
        <f>IFERROR(_xlfn.XLOOKUP([1]!INVENTARIO[[#This Row],[CODIGO CONCATENADO]],[1]!Tabla1[[CODIGO CONCATENADO ]],[1]!Tabla1[COSTO],,0,-1),"")</f>
        <v>75</v>
      </c>
      <c r="H148" s="21">
        <f>+IFERROR([1]!INVENTARIO[[#This Row],[STOCK (BALANCE)]]*[1]!INVENTARIO[[#This Row],[COSTO UNITARIO]],"")</f>
        <v>2925</v>
      </c>
    </row>
    <row r="149" spans="1:8" x14ac:dyDescent="0.25">
      <c r="A149" s="12">
        <f>IFERROR(_xlfn.XLOOKUP([1]!INVENTARIO[[#This Row],[CODIGO CONCATENADO]],[1]!Tabla1[[CODIGO CONCATENADO ]],[1]!Tabla1[FECHA],,0,-1),"")</f>
        <v>43089</v>
      </c>
      <c r="B149" s="12">
        <f>IFERROR(_xlfn.XLOOKUP([1]!INVENTARIO[[#This Row],[CODIGO CONCATENADO]],[1]!Tabla1[[CODIGO CONCATENADO ]],[1]!Tabla1[FECHA],,0,-1),"")</f>
        <v>43089</v>
      </c>
      <c r="C149" s="13" t="str">
        <f>+[1]!Tabla3[[#This Row],[Secuencia]]</f>
        <v>ELE0069</v>
      </c>
      <c r="D149" s="14" t="str">
        <f>+[1]!Tabla3[[#This Row],[Descripcion]]</f>
        <v>LAMPARA LED 56X24 CM IP65</v>
      </c>
      <c r="E149" s="13" t="str">
        <f>+[1]!Tabla3[[#This Row],[Unidad de medida]]</f>
        <v xml:space="preserve">UNIDAD </v>
      </c>
      <c r="F149" s="15">
        <f>+[1]!INVENTARIO[[#This Row],[CANTIDAD INICIAL]]+[1]!INVENTARIO[[#This Row],[ENTRADAS]]-[1]!INVENTARIO[[#This Row],[SALIDAS]]+[1]!INVENTARIO[[#This Row],[AJUSTES]]</f>
        <v>0</v>
      </c>
      <c r="G149" s="16">
        <f>IFERROR(_xlfn.XLOOKUP([1]!INVENTARIO[[#This Row],[CODIGO CONCATENADO]],[1]!Tabla1[[CODIGO CONCATENADO ]],[1]!Tabla1[COSTO],,0,-1),"")</f>
        <v>0</v>
      </c>
      <c r="H149" s="16">
        <f>+IFERROR([1]!INVENTARIO[[#This Row],[STOCK (BALANCE)]]*[1]!INVENTARIO[[#This Row],[COSTO UNITARIO]],"")</f>
        <v>0</v>
      </c>
    </row>
    <row r="150" spans="1:8" ht="30" x14ac:dyDescent="0.25">
      <c r="A150" s="17">
        <f>IFERROR(_xlfn.XLOOKUP([1]!INVENTARIO[[#This Row],[CODIGO CONCATENADO]],[1]!Tabla1[[CODIGO CONCATENADO ]],[1]!Tabla1[FECHA],,0,-1),"")</f>
        <v>44110</v>
      </c>
      <c r="B150" s="17">
        <f>IFERROR(_xlfn.XLOOKUP([1]!INVENTARIO[[#This Row],[CODIGO CONCATENADO]],[1]!Tabla1[[CODIGO CONCATENADO ]],[1]!Tabla1[FECHA],,0,-1),"")</f>
        <v>44110</v>
      </c>
      <c r="C150" s="18" t="str">
        <f>+[1]!Tabla3[[#This Row],[Secuencia]]</f>
        <v>ELE0070</v>
      </c>
      <c r="D150" s="19" t="str">
        <f>+[1]!Tabla3[[#This Row],[Descripcion]]</f>
        <v>LAMPARA LED 60X60 CM  (TERMINACION EN ALUMINIO)</v>
      </c>
      <c r="E150" s="18" t="str">
        <f>+[1]!Tabla3[[#This Row],[Unidad de medida]]</f>
        <v xml:space="preserve">UNIDAD </v>
      </c>
      <c r="F150" s="20">
        <f>+[1]!INVENTARIO[[#This Row],[CANTIDAD INICIAL]]+[1]!INVENTARIO[[#This Row],[ENTRADAS]]-[1]!INVENTARIO[[#This Row],[SALIDAS]]+[1]!INVENTARIO[[#This Row],[AJUSTES]]</f>
        <v>0</v>
      </c>
      <c r="G150" s="21">
        <f>IFERROR(_xlfn.XLOOKUP([1]!INVENTARIO[[#This Row],[CODIGO CONCATENADO]],[1]!Tabla1[[CODIGO CONCATENADO ]],[1]!Tabla1[COSTO],,0,-1),"")</f>
        <v>1761.4</v>
      </c>
      <c r="H150" s="21">
        <f>+IFERROR([1]!INVENTARIO[[#This Row],[STOCK (BALANCE)]]*[1]!INVENTARIO[[#This Row],[COSTO UNITARIO]],"")</f>
        <v>0</v>
      </c>
    </row>
    <row r="151" spans="1:8" x14ac:dyDescent="0.25">
      <c r="A151" s="12">
        <f>IFERROR(_xlfn.XLOOKUP([1]!INVENTARIO[[#This Row],[CODIGO CONCATENADO]],[1]!Tabla1[[CODIGO CONCATENADO ]],[1]!Tabla1[FECHA],,0,-1),"")</f>
        <v>44700</v>
      </c>
      <c r="B151" s="12">
        <f>IFERROR(_xlfn.XLOOKUP([1]!INVENTARIO[[#This Row],[CODIGO CONCATENADO]],[1]!Tabla1[[CODIGO CONCATENADO ]],[1]!Tabla1[FECHA],,0,-1),"")</f>
        <v>44700</v>
      </c>
      <c r="C151" s="13" t="str">
        <f>+[1]!Tabla3[[#This Row],[Secuencia]]</f>
        <v>ELE0071</v>
      </c>
      <c r="D151" s="14" t="str">
        <f>+[1]!Tabla3[[#This Row],[Descripcion]]</f>
        <v>LAMPARA LED 60X60 CM  (TERMINACION BLANCA)</v>
      </c>
      <c r="E151" s="13" t="str">
        <f>+[1]!Tabla3[[#This Row],[Unidad de medida]]</f>
        <v xml:space="preserve">UNIDAD </v>
      </c>
      <c r="F151" s="15">
        <f>+[1]!INVENTARIO[[#This Row],[CANTIDAD INICIAL]]+[1]!INVENTARIO[[#This Row],[ENTRADAS]]-[1]!INVENTARIO[[#This Row],[SALIDAS]]+[1]!INVENTARIO[[#This Row],[AJUSTES]]</f>
        <v>14</v>
      </c>
      <c r="G151" s="16">
        <f>IFERROR(_xlfn.XLOOKUP([1]!INVENTARIO[[#This Row],[CODIGO CONCATENADO]],[1]!Tabla1[[CODIGO CONCATENADO ]],[1]!Tabla1[COSTO],,0,-1),"")</f>
        <v>1426</v>
      </c>
      <c r="H151" s="16">
        <f>+IFERROR([1]!INVENTARIO[[#This Row],[STOCK (BALANCE)]]*[1]!INVENTARIO[[#This Row],[COSTO UNITARIO]],"")</f>
        <v>19964</v>
      </c>
    </row>
    <row r="152" spans="1:8" x14ac:dyDescent="0.25">
      <c r="A152" s="17">
        <f>IFERROR(_xlfn.XLOOKUP([1]!INVENTARIO[[#This Row],[CODIGO CONCATENADO]],[1]!Tabla1[[CODIGO CONCATENADO ]],[1]!Tabla1[FECHA],,0,-1),"")</f>
        <v>44699</v>
      </c>
      <c r="B152" s="17">
        <f>IFERROR(_xlfn.XLOOKUP([1]!INVENTARIO[[#This Row],[CODIGO CONCATENADO]],[1]!Tabla1[[CODIGO CONCATENADO ]],[1]!Tabla1[FECHA],,0,-1),"")</f>
        <v>44699</v>
      </c>
      <c r="C152" s="18" t="str">
        <f>+[1]!Tabla3[[#This Row],[Secuencia]]</f>
        <v>ELE0072</v>
      </c>
      <c r="D152" s="19" t="str">
        <f>+[1]!Tabla3[[#This Row],[Descripcion]]</f>
        <v xml:space="preserve">LAMPARA LED 124X20 CM </v>
      </c>
      <c r="E152" s="18" t="str">
        <f>+[1]!Tabla3[[#This Row],[Unidad de medida]]</f>
        <v xml:space="preserve">UNIDAD </v>
      </c>
      <c r="F152" s="20">
        <f>+[1]!INVENTARIO[[#This Row],[CANTIDAD INICIAL]]+[1]!INVENTARIO[[#This Row],[ENTRADAS]]-[1]!INVENTARIO[[#This Row],[SALIDAS]]+[1]!INVENTARIO[[#This Row],[AJUSTES]]</f>
        <v>25</v>
      </c>
      <c r="G152" s="21">
        <f>IFERROR(_xlfn.XLOOKUP([1]!INVENTARIO[[#This Row],[CODIGO CONCATENADO]],[1]!Tabla1[[CODIGO CONCATENADO ]],[1]!Tabla1[COSTO],,0,-1),"")</f>
        <v>3980</v>
      </c>
      <c r="H152" s="21">
        <f>+IFERROR([1]!INVENTARIO[[#This Row],[STOCK (BALANCE)]]*[1]!INVENTARIO[[#This Row],[COSTO UNITARIO]],"")</f>
        <v>99500</v>
      </c>
    </row>
    <row r="153" spans="1:8" ht="30" x14ac:dyDescent="0.25">
      <c r="A153" s="12">
        <f>IFERROR(_xlfn.XLOOKUP([1]!INVENTARIO[[#This Row],[CODIGO CONCATENADO]],[1]!Tabla1[[CODIGO CONCATENADO ]],[1]!Tabla1[FECHA],,0,-1),"")</f>
        <v>44026</v>
      </c>
      <c r="B153" s="12">
        <f>IFERROR(_xlfn.XLOOKUP([1]!INVENTARIO[[#This Row],[CODIGO CONCATENADO]],[1]!Tabla1[[CODIGO CONCATENADO ]],[1]!Tabla1[FECHA],,0,-1),"")</f>
        <v>44026</v>
      </c>
      <c r="C153" s="13" t="str">
        <f>+[1]!Tabla3[[#This Row],[Secuencia]]</f>
        <v>ELE0073</v>
      </c>
      <c r="D153" s="14" t="str">
        <f>+[1]!Tabla3[[#This Row],[Descripcion]]</f>
        <v xml:space="preserve">LAMPARA  LED CIRCULAR DE 3 PULGADA DIAMETRO, 6500K EMPOTRADO </v>
      </c>
      <c r="E153" s="13" t="str">
        <f>+[1]!Tabla3[[#This Row],[Unidad de medida]]</f>
        <v>UNIDAD</v>
      </c>
      <c r="F153" s="15">
        <f>+[1]!INVENTARIO[[#This Row],[CANTIDAD INICIAL]]+[1]!INVENTARIO[[#This Row],[ENTRADAS]]-[1]!INVENTARIO[[#This Row],[SALIDAS]]+[1]!INVENTARIO[[#This Row],[AJUSTES]]</f>
        <v>6</v>
      </c>
      <c r="G153" s="16">
        <f>IFERROR(_xlfn.XLOOKUP([1]!INVENTARIO[[#This Row],[CODIGO CONCATENADO]],[1]!Tabla1[[CODIGO CONCATENADO ]],[1]!Tabla1[COSTO],,0,-1),"")</f>
        <v>115.93</v>
      </c>
      <c r="H153" s="16">
        <f>+IFERROR([1]!INVENTARIO[[#This Row],[STOCK (BALANCE)]]*[1]!INVENTARIO[[#This Row],[COSTO UNITARIO]],"")</f>
        <v>695.58</v>
      </c>
    </row>
    <row r="154" spans="1:8" x14ac:dyDescent="0.25">
      <c r="A154" s="17">
        <f>IFERROR(_xlfn.XLOOKUP([1]!INVENTARIO[[#This Row],[CODIGO CONCATENADO]],[1]!Tabla1[[CODIGO CONCATENADO ]],[1]!Tabla1[FECHA],,0,-1),"")</f>
        <v>44540</v>
      </c>
      <c r="B154" s="17">
        <f>IFERROR(_xlfn.XLOOKUP([1]!INVENTARIO[[#This Row],[CODIGO CONCATENADO]],[1]!Tabla1[[CODIGO CONCATENADO ]],[1]!Tabla1[FECHA],,0,-1),"")</f>
        <v>44540</v>
      </c>
      <c r="C154" s="18" t="str">
        <f>+[1]!Tabla3[[#This Row],[Secuencia]]</f>
        <v>ELE0074</v>
      </c>
      <c r="D154" s="19" t="str">
        <f>+[1]!Tabla3[[#This Row],[Descripcion]]</f>
        <v xml:space="preserve">LAMPARA  LED CUADRADA DE 12W </v>
      </c>
      <c r="E154" s="18" t="str">
        <f>+[1]!Tabla3[[#This Row],[Unidad de medida]]</f>
        <v>UNIDAD</v>
      </c>
      <c r="F154" s="20">
        <f>+[1]!INVENTARIO[[#This Row],[CANTIDAD INICIAL]]+[1]!INVENTARIO[[#This Row],[ENTRADAS]]-[1]!INVENTARIO[[#This Row],[SALIDAS]]+[1]!INVENTARIO[[#This Row],[AJUSTES]]</f>
        <v>0</v>
      </c>
      <c r="G154" s="21">
        <f>IFERROR(_xlfn.XLOOKUP([1]!INVENTARIO[[#This Row],[CODIGO CONCATENADO]],[1]!Tabla1[[CODIGO CONCATENADO ]],[1]!Tabla1[COSTO],,0,-1),"")</f>
        <v>480</v>
      </c>
      <c r="H154" s="21">
        <f>+IFERROR([1]!INVENTARIO[[#This Row],[STOCK (BALANCE)]]*[1]!INVENTARIO[[#This Row],[COSTO UNITARIO]],"")</f>
        <v>0</v>
      </c>
    </row>
    <row r="155" spans="1:8" x14ac:dyDescent="0.25">
      <c r="A155" s="12">
        <f>IFERROR(_xlfn.XLOOKUP([1]!INVENTARIO[[#This Row],[CODIGO CONCATENADO]],[1]!Tabla1[[CODIGO CONCATENADO ]],[1]!Tabla1[FECHA],,0,-1),"")</f>
        <v>44540</v>
      </c>
      <c r="B155" s="12">
        <f>IFERROR(_xlfn.XLOOKUP([1]!INVENTARIO[[#This Row],[CODIGO CONCATENADO]],[1]!Tabla1[[CODIGO CONCATENADO ]],[1]!Tabla1[FECHA],,0,-1),"")</f>
        <v>44540</v>
      </c>
      <c r="C155" s="13" t="str">
        <f>+[1]!Tabla3[[#This Row],[Secuencia]]</f>
        <v>ELE0075</v>
      </c>
      <c r="D155" s="14" t="str">
        <f>+[1]!Tabla3[[#This Row],[Descripcion]]</f>
        <v>LAMPARA  LED CIRCULAR DE 12W</v>
      </c>
      <c r="E155" s="13" t="str">
        <f>+[1]!Tabla3[[#This Row],[Unidad de medida]]</f>
        <v>UNIDAD</v>
      </c>
      <c r="F155" s="15">
        <f>+[1]!INVENTARIO[[#This Row],[CANTIDAD INICIAL]]+[1]!INVENTARIO[[#This Row],[ENTRADAS]]-[1]!INVENTARIO[[#This Row],[SALIDAS]]+[1]!INVENTARIO[[#This Row],[AJUSTES]]</f>
        <v>0</v>
      </c>
      <c r="G155" s="16">
        <f>IFERROR(_xlfn.XLOOKUP([1]!INVENTARIO[[#This Row],[CODIGO CONCATENADO]],[1]!Tabla1[[CODIGO CONCATENADO ]],[1]!Tabla1[COSTO],,0,-1),"")</f>
        <v>186</v>
      </c>
      <c r="H155" s="16">
        <f>+IFERROR([1]!INVENTARIO[[#This Row],[STOCK (BALANCE)]]*[1]!INVENTARIO[[#This Row],[COSTO UNITARIO]],"")</f>
        <v>0</v>
      </c>
    </row>
    <row r="156" spans="1:8" x14ac:dyDescent="0.25">
      <c r="A156" s="17">
        <f>IFERROR(_xlfn.XLOOKUP([1]!INVENTARIO[[#This Row],[CODIGO CONCATENADO]],[1]!Tabla1[[CODIGO CONCATENADO ]],[1]!Tabla1[FECHA],,0,-1),"")</f>
        <v>44540</v>
      </c>
      <c r="B156" s="17">
        <f>IFERROR(_xlfn.XLOOKUP([1]!INVENTARIO[[#This Row],[CODIGO CONCATENADO]],[1]!Tabla1[[CODIGO CONCATENADO ]],[1]!Tabla1[FECHA],,0,-1),"")</f>
        <v>44540</v>
      </c>
      <c r="C156" s="18" t="str">
        <f>+[1]!Tabla3[[#This Row],[Secuencia]]</f>
        <v>ELE0076</v>
      </c>
      <c r="D156" s="19" t="str">
        <f>+[1]!Tabla3[[#This Row],[Descripcion]]</f>
        <v xml:space="preserve">LAMPARA  LED CIRCULAR DE 6W </v>
      </c>
      <c r="E156" s="18" t="str">
        <f>+[1]!Tabla3[[#This Row],[Unidad de medida]]</f>
        <v>UNIDAD</v>
      </c>
      <c r="F156" s="20">
        <f>+[1]!INVENTARIO[[#This Row],[CANTIDAD INICIAL]]+[1]!INVENTARIO[[#This Row],[ENTRADAS]]-[1]!INVENTARIO[[#This Row],[SALIDAS]]+[1]!INVENTARIO[[#This Row],[AJUSTES]]</f>
        <v>10</v>
      </c>
      <c r="G156" s="21">
        <f>IFERROR(_xlfn.XLOOKUP([1]!INVENTARIO[[#This Row],[CODIGO CONCATENADO]],[1]!Tabla1[[CODIGO CONCATENADO ]],[1]!Tabla1[COSTO],,0,-1),"")</f>
        <v>230</v>
      </c>
      <c r="H156" s="21">
        <f>+IFERROR([1]!INVENTARIO[[#This Row],[STOCK (BALANCE)]]*[1]!INVENTARIO[[#This Row],[COSTO UNITARIO]],"")</f>
        <v>2300</v>
      </c>
    </row>
    <row r="157" spans="1:8" ht="30" x14ac:dyDescent="0.25">
      <c r="A157" s="12">
        <f>IFERROR(_xlfn.XLOOKUP([1]!INVENTARIO[[#This Row],[CODIGO CONCATENADO]],[1]!Tabla1[[CODIGO CONCATENADO ]],[1]!Tabla1[FECHA],,0,-1),"")</f>
        <v>44026</v>
      </c>
      <c r="B157" s="12">
        <f>IFERROR(_xlfn.XLOOKUP([1]!INVENTARIO[[#This Row],[CODIGO CONCATENADO]],[1]!Tabla1[[CODIGO CONCATENADO ]],[1]!Tabla1[FECHA],,0,-1),"")</f>
        <v>44026</v>
      </c>
      <c r="C157" s="13" t="str">
        <f>+[1]!Tabla3[[#This Row],[Secuencia]]</f>
        <v>ELE0077</v>
      </c>
      <c r="D157" s="14" t="str">
        <f>+[1]!Tabla3[[#This Row],[Descripcion]]</f>
        <v xml:space="preserve">LAMPARA LED CIRCULAR DE  6 PULGADA  DIAMETRO, 6500K EMPOTRADO </v>
      </c>
      <c r="E157" s="13" t="str">
        <f>+[1]!Tabla3[[#This Row],[Unidad de medida]]</f>
        <v xml:space="preserve">UNIDAD </v>
      </c>
      <c r="F157" s="15">
        <f>+[1]!INVENTARIO[[#This Row],[CANTIDAD INICIAL]]+[1]!INVENTARIO[[#This Row],[ENTRADAS]]-[1]!INVENTARIO[[#This Row],[SALIDAS]]+[1]!INVENTARIO[[#This Row],[AJUSTES]]</f>
        <v>0</v>
      </c>
      <c r="G157" s="16">
        <f>IFERROR(_xlfn.XLOOKUP([1]!INVENTARIO[[#This Row],[CODIGO CONCATENADO]],[1]!Tabla1[[CODIGO CONCATENADO ]],[1]!Tabla1[COSTO],,0,-1),"")</f>
        <v>193.22</v>
      </c>
      <c r="H157" s="16">
        <f>+IFERROR([1]!INVENTARIO[[#This Row],[STOCK (BALANCE)]]*[1]!INVENTARIO[[#This Row],[COSTO UNITARIO]],"")</f>
        <v>0</v>
      </c>
    </row>
    <row r="158" spans="1:8" x14ac:dyDescent="0.25">
      <c r="A158" s="17">
        <f>IFERROR(_xlfn.XLOOKUP([1]!INVENTARIO[[#This Row],[CODIGO CONCATENADO]],[1]!Tabla1[[CODIGO CONCATENADO ]],[1]!Tabla1[FECHA],,0,-1),"")</f>
        <v>44026</v>
      </c>
      <c r="B158" s="17">
        <f>IFERROR(_xlfn.XLOOKUP([1]!INVENTARIO[[#This Row],[CODIGO CONCATENADO]],[1]!Tabla1[[CODIGO CONCATENADO ]],[1]!Tabla1[FECHA],,0,-1),"")</f>
        <v>44026</v>
      </c>
      <c r="C158" s="18" t="str">
        <f>+[1]!Tabla3[[#This Row],[Secuencia]]</f>
        <v>ELE0078</v>
      </c>
      <c r="D158" s="19" t="str">
        <f>+[1]!Tabla3[[#This Row],[Descripcion]]</f>
        <v>LAMPARA  LED CUADRADA  DE 6W</v>
      </c>
      <c r="E158" s="18" t="str">
        <f>+[1]!Tabla3[[#This Row],[Unidad de medida]]</f>
        <v xml:space="preserve">UNIDAD </v>
      </c>
      <c r="F158" s="20">
        <f>+[1]!INVENTARIO[[#This Row],[CANTIDAD INICIAL]]+[1]!INVENTARIO[[#This Row],[ENTRADAS]]-[1]!INVENTARIO[[#This Row],[SALIDAS]]+[1]!INVENTARIO[[#This Row],[AJUSTES]]</f>
        <v>5</v>
      </c>
      <c r="G158" s="21">
        <f>IFERROR(_xlfn.XLOOKUP([1]!INVENTARIO[[#This Row],[CODIGO CONCATENADO]],[1]!Tabla1[[CODIGO CONCATENADO ]],[1]!Tabla1[COSTO],,0,-1),"")</f>
        <v>0</v>
      </c>
      <c r="H158" s="21">
        <f>+IFERROR([1]!INVENTARIO[[#This Row],[STOCK (BALANCE)]]*[1]!INVENTARIO[[#This Row],[COSTO UNITARIO]],"")</f>
        <v>0</v>
      </c>
    </row>
    <row r="159" spans="1:8" x14ac:dyDescent="0.25">
      <c r="A159" s="12">
        <f>IFERROR(_xlfn.XLOOKUP([1]!INVENTARIO[[#This Row],[CODIGO CONCATENADO]],[1]!Tabla1[[CODIGO CONCATENADO ]],[1]!Tabla1[FECHA],,0,-1),"")</f>
        <v>44567</v>
      </c>
      <c r="B159" s="12">
        <f>IFERROR(_xlfn.XLOOKUP([1]!INVENTARIO[[#This Row],[CODIGO CONCATENADO]],[1]!Tabla1[[CODIGO CONCATENADO ]],[1]!Tabla1[FECHA],,0,-1),"")</f>
        <v>44567</v>
      </c>
      <c r="C159" s="13" t="str">
        <f>+[1]!Tabla3[[#This Row],[Secuencia]]</f>
        <v>ELE0079</v>
      </c>
      <c r="D159" s="14" t="str">
        <f>+[1]!Tabla3[[#This Row],[Descripcion]]</f>
        <v>LAMPARA  LED CUADRADA  DE 6W</v>
      </c>
      <c r="E159" s="13" t="str">
        <f>+[1]!Tabla3[[#This Row],[Unidad de medida]]</f>
        <v xml:space="preserve">UNIDAD </v>
      </c>
      <c r="F159" s="15">
        <f>+[1]!INVENTARIO[[#This Row],[CANTIDAD INICIAL]]+[1]!INVENTARIO[[#This Row],[ENTRADAS]]-[1]!INVENTARIO[[#This Row],[SALIDAS]]+[1]!INVENTARIO[[#This Row],[AJUSTES]]</f>
        <v>10</v>
      </c>
      <c r="G159" s="16">
        <f>IFERROR(_xlfn.XLOOKUP([1]!INVENTARIO[[#This Row],[CODIGO CONCATENADO]],[1]!Tabla1[[CODIGO CONCATENADO ]],[1]!Tabla1[COSTO],,0,-1),"")</f>
        <v>480</v>
      </c>
      <c r="H159" s="16">
        <f>+IFERROR([1]!INVENTARIO[[#This Row],[STOCK (BALANCE)]]*[1]!INVENTARIO[[#This Row],[COSTO UNITARIO]],"")</f>
        <v>4800</v>
      </c>
    </row>
    <row r="160" spans="1:8" x14ac:dyDescent="0.25">
      <c r="A160" s="17">
        <f>IFERROR(_xlfn.XLOOKUP([1]!INVENTARIO[[#This Row],[CODIGO CONCATENADO]],[1]!Tabla1[[CODIGO CONCATENADO ]],[1]!Tabla1[FECHA],,0,-1),"")</f>
        <v>44567</v>
      </c>
      <c r="B160" s="17">
        <f>IFERROR(_xlfn.XLOOKUP([1]!INVENTARIO[[#This Row],[CODIGO CONCATENADO]],[1]!Tabla1[[CODIGO CONCATENADO ]],[1]!Tabla1[FECHA],,0,-1),"")</f>
        <v>44567</v>
      </c>
      <c r="C160" s="18" t="str">
        <f>+[1]!Tabla3[[#This Row],[Secuencia]]</f>
        <v>ELE0080</v>
      </c>
      <c r="D160" s="19" t="str">
        <f>+[1]!Tabla3[[#This Row],[Descripcion]]</f>
        <v>LAMPARA  LED CIRCULAR  6W</v>
      </c>
      <c r="E160" s="18" t="str">
        <f>+[1]!Tabla3[[#This Row],[Unidad de medida]]</f>
        <v xml:space="preserve">UNIDAD </v>
      </c>
      <c r="F160" s="20">
        <f>+[1]!INVENTARIO[[#This Row],[CANTIDAD INICIAL]]+[1]!INVENTARIO[[#This Row],[ENTRADAS]]-[1]!INVENTARIO[[#This Row],[SALIDAS]]+[1]!INVENTARIO[[#This Row],[AJUSTES]]</f>
        <v>10</v>
      </c>
      <c r="G160" s="21">
        <f>IFERROR(_xlfn.XLOOKUP([1]!INVENTARIO[[#This Row],[CODIGO CONCATENADO]],[1]!Tabla1[[CODIGO CONCATENADO ]],[1]!Tabla1[COSTO],,0,-1),"")</f>
        <v>0</v>
      </c>
      <c r="H160" s="21">
        <f>+IFERROR([1]!INVENTARIO[[#This Row],[STOCK (BALANCE)]]*[1]!INVENTARIO[[#This Row],[COSTO UNITARIO]],"")</f>
        <v>0</v>
      </c>
    </row>
    <row r="161" spans="1:8" ht="30" x14ac:dyDescent="0.25">
      <c r="A161" s="12">
        <f>IFERROR(_xlfn.XLOOKUP([1]!INVENTARIO[[#This Row],[CODIGO CONCATENADO]],[1]!Tabla1[[CODIGO CONCATENADO ]],[1]!Tabla1[FECHA],,0,-1),"")</f>
        <v>44110</v>
      </c>
      <c r="B161" s="12">
        <f>IFERROR(_xlfn.XLOOKUP([1]!INVENTARIO[[#This Row],[CODIGO CONCATENADO]],[1]!Tabla1[[CODIGO CONCATENADO ]],[1]!Tabla1[FECHA],,0,-1),"")</f>
        <v>44110</v>
      </c>
      <c r="C161" s="13" t="str">
        <f>+[1]!Tabla3[[#This Row],[Secuencia]]</f>
        <v>ELE0081</v>
      </c>
      <c r="D161" s="14" t="str">
        <f>+[1]!Tabla3[[#This Row],[Descripcion]]</f>
        <v>LAMPARA FLUORECENTE 120X60 CM  (PARA TUBOS NORMALES)</v>
      </c>
      <c r="E161" s="13" t="str">
        <f>+[1]!Tabla3[[#This Row],[Unidad de medida]]</f>
        <v xml:space="preserve">UNIDAD </v>
      </c>
      <c r="F161" s="15">
        <f>+[1]!INVENTARIO[[#This Row],[CANTIDAD INICIAL]]+[1]!INVENTARIO[[#This Row],[ENTRADAS]]-[1]!INVENTARIO[[#This Row],[SALIDAS]]+[1]!INVENTARIO[[#This Row],[AJUSTES]]</f>
        <v>4</v>
      </c>
      <c r="G161" s="16">
        <f>IFERROR(_xlfn.XLOOKUP([1]!INVENTARIO[[#This Row],[CODIGO CONCATENADO]],[1]!Tabla1[[CODIGO CONCATENADO ]],[1]!Tabla1[COSTO],,0,-1),"")</f>
        <v>0</v>
      </c>
      <c r="H161" s="16">
        <f>+IFERROR([1]!INVENTARIO[[#This Row],[STOCK (BALANCE)]]*[1]!INVENTARIO[[#This Row],[COSTO UNITARIO]],"")</f>
        <v>0</v>
      </c>
    </row>
    <row r="162" spans="1:8" x14ac:dyDescent="0.25">
      <c r="A162" s="17">
        <f>IFERROR(_xlfn.XLOOKUP([1]!INVENTARIO[[#This Row],[CODIGO CONCATENADO]],[1]!Tabla1[[CODIGO CONCATENADO ]],[1]!Tabla1[FECHA],,0,-1),"")</f>
        <v>44110</v>
      </c>
      <c r="B162" s="17">
        <f>IFERROR(_xlfn.XLOOKUP([1]!INVENTARIO[[#This Row],[CODIGO CONCATENADO]],[1]!Tabla1[[CODIGO CONCATENADO ]],[1]!Tabla1[FECHA],,0,-1),"")</f>
        <v>44110</v>
      </c>
      <c r="C162" s="18" t="str">
        <f>+[1]!Tabla3[[#This Row],[Secuencia]]</f>
        <v>ELE0082</v>
      </c>
      <c r="D162" s="19" t="str">
        <f>+[1]!Tabla3[[#This Row],[Descripcion]]</f>
        <v>LAMPARA TIPO COBRA DE 2 OJOS LED 74X24 CM</v>
      </c>
      <c r="E162" s="18" t="str">
        <f>+[1]!Tabla3[[#This Row],[Unidad de medida]]</f>
        <v xml:space="preserve">UNIDAD </v>
      </c>
      <c r="F162" s="20">
        <f>+[1]!INVENTARIO[[#This Row],[CANTIDAD INICIAL]]+[1]!INVENTARIO[[#This Row],[ENTRADAS]]-[1]!INVENTARIO[[#This Row],[SALIDAS]]+[1]!INVENTARIO[[#This Row],[AJUSTES]]</f>
        <v>16</v>
      </c>
      <c r="G162" s="21">
        <f>IFERROR(_xlfn.XLOOKUP([1]!INVENTARIO[[#This Row],[CODIGO CONCATENADO]],[1]!Tabla1[[CODIGO CONCATENADO ]],[1]!Tabla1[COSTO],,0,-1),"")</f>
        <v>3378.34</v>
      </c>
      <c r="H162" s="21">
        <f>+IFERROR([1]!INVENTARIO[[#This Row],[STOCK (BALANCE)]]*[1]!INVENTARIO[[#This Row],[COSTO UNITARIO]],"")</f>
        <v>54053.440000000002</v>
      </c>
    </row>
    <row r="163" spans="1:8" x14ac:dyDescent="0.25">
      <c r="A163" s="12">
        <f>IFERROR(_xlfn.XLOOKUP([1]!INVENTARIO[[#This Row],[CODIGO CONCATENADO]],[1]!Tabla1[[CODIGO CONCATENADO ]],[1]!Tabla1[FECHA],,0,-1),"")</f>
        <v>44110</v>
      </c>
      <c r="B163" s="12">
        <f>IFERROR(_xlfn.XLOOKUP([1]!INVENTARIO[[#This Row],[CODIGO CONCATENADO]],[1]!Tabla1[[CODIGO CONCATENADO ]],[1]!Tabla1[FECHA],,0,-1),"")</f>
        <v>44110</v>
      </c>
      <c r="C163" s="13" t="str">
        <f>+[1]!Tabla3[[#This Row],[Secuencia]]</f>
        <v>ELE0083</v>
      </c>
      <c r="D163" s="14" t="str">
        <f>+[1]!Tabla3[[#This Row],[Descripcion]]</f>
        <v>LAMPARA TIPÒ GLOBO</v>
      </c>
      <c r="E163" s="13" t="str">
        <f>+[1]!Tabla3[[#This Row],[Unidad de medida]]</f>
        <v xml:space="preserve">UNIDAD </v>
      </c>
      <c r="F163" s="15">
        <f>+[1]!INVENTARIO[[#This Row],[CANTIDAD INICIAL]]+[1]!INVENTARIO[[#This Row],[ENTRADAS]]-[1]!INVENTARIO[[#This Row],[SALIDAS]]+[1]!INVENTARIO[[#This Row],[AJUSTES]]</f>
        <v>6</v>
      </c>
      <c r="G163" s="16">
        <f>IFERROR(_xlfn.XLOOKUP([1]!INVENTARIO[[#This Row],[CODIGO CONCATENADO]],[1]!Tabla1[[CODIGO CONCATENADO ]],[1]!Tabla1[COSTO],,0,-1),"")</f>
        <v>0</v>
      </c>
      <c r="H163" s="16">
        <f>+IFERROR([1]!INVENTARIO[[#This Row],[STOCK (BALANCE)]]*[1]!INVENTARIO[[#This Row],[COSTO UNITARIO]],"")</f>
        <v>0</v>
      </c>
    </row>
    <row r="164" spans="1:8" x14ac:dyDescent="0.25">
      <c r="A164" s="17">
        <f>IFERROR(_xlfn.XLOOKUP([1]!INVENTARIO[[#This Row],[CODIGO CONCATENADO]],[1]!Tabla1[[CODIGO CONCATENADO ]],[1]!Tabla1[FECHA],,0,-1),"")</f>
        <v>44110</v>
      </c>
      <c r="B164" s="17">
        <f>IFERROR(_xlfn.XLOOKUP([1]!INVENTARIO[[#This Row],[CODIGO CONCATENADO]],[1]!Tabla1[[CODIGO CONCATENADO ]],[1]!Tabla1[FECHA],,0,-1),"")</f>
        <v>44110</v>
      </c>
      <c r="C164" s="18" t="str">
        <f>+[1]!Tabla3[[#This Row],[Secuencia]]</f>
        <v>ELE0084</v>
      </c>
      <c r="D164" s="19" t="str">
        <f>+[1]!Tabla3[[#This Row],[Descripcion]]</f>
        <v>MULTIMETRO</v>
      </c>
      <c r="E164" s="18" t="str">
        <f>+[1]!Tabla3[[#This Row],[Unidad de medida]]</f>
        <v xml:space="preserve">UNIDAD </v>
      </c>
      <c r="F164" s="20">
        <f>+[1]!INVENTARIO[[#This Row],[CANTIDAD INICIAL]]+[1]!INVENTARIO[[#This Row],[ENTRADAS]]-[1]!INVENTARIO[[#This Row],[SALIDAS]]+[1]!INVENTARIO[[#This Row],[AJUSTES]]</f>
        <v>0</v>
      </c>
      <c r="G164" s="21">
        <f>IFERROR(_xlfn.XLOOKUP([1]!INVENTARIO[[#This Row],[CODIGO CONCATENADO]],[1]!Tabla1[[CODIGO CONCATENADO ]],[1]!Tabla1[COSTO],,0,-1),"")</f>
        <v>2745.76</v>
      </c>
      <c r="H164" s="21">
        <f>+IFERROR([1]!INVENTARIO[[#This Row],[STOCK (BALANCE)]]*[1]!INVENTARIO[[#This Row],[COSTO UNITARIO]],"")</f>
        <v>0</v>
      </c>
    </row>
    <row r="165" spans="1:8" x14ac:dyDescent="0.25">
      <c r="A165" s="12">
        <f>IFERROR(_xlfn.XLOOKUP([1]!INVENTARIO[[#This Row],[CODIGO CONCATENADO]],[1]!Tabla1[[CODIGO CONCATENADO ]],[1]!Tabla1[FECHA],,0,-1),"")</f>
        <v>44026</v>
      </c>
      <c r="B165" s="12">
        <f>IFERROR(_xlfn.XLOOKUP([1]!INVENTARIO[[#This Row],[CODIGO CONCATENADO]],[1]!Tabla1[[CODIGO CONCATENADO ]],[1]!Tabla1[FECHA],,0,-1),"")</f>
        <v>44026</v>
      </c>
      <c r="C165" s="13" t="str">
        <f>+[1]!Tabla3[[#This Row],[Secuencia]]</f>
        <v>ELE0085</v>
      </c>
      <c r="D165" s="14" t="str">
        <f>+[1]!Tabla3[[#This Row],[Descripcion]]</f>
        <v>PINZA DE CORTE TUBO PVC</v>
      </c>
      <c r="E165" s="13" t="str">
        <f>+[1]!Tabla3[[#This Row],[Unidad de medida]]</f>
        <v>UNIDAD</v>
      </c>
      <c r="F165" s="15">
        <f>+[1]!INVENTARIO[[#This Row],[CANTIDAD INICIAL]]+[1]!INVENTARIO[[#This Row],[ENTRADAS]]-[1]!INVENTARIO[[#This Row],[SALIDAS]]+[1]!INVENTARIO[[#This Row],[AJUSTES]]</f>
        <v>0</v>
      </c>
      <c r="G165" s="16">
        <f>IFERROR(_xlfn.XLOOKUP([1]!INVENTARIO[[#This Row],[CODIGO CONCATENADO]],[1]!Tabla1[[CODIGO CONCATENADO ]],[1]!Tabla1[COSTO],,0,-1),"")</f>
        <v>142.68</v>
      </c>
      <c r="H165" s="16">
        <f>+IFERROR([1]!INVENTARIO[[#This Row],[STOCK (BALANCE)]]*[1]!INVENTARIO[[#This Row],[COSTO UNITARIO]],"")</f>
        <v>0</v>
      </c>
    </row>
    <row r="166" spans="1:8" x14ac:dyDescent="0.25">
      <c r="A166" s="17">
        <f>IFERROR(_xlfn.XLOOKUP([1]!INVENTARIO[[#This Row],[CODIGO CONCATENADO]],[1]!Tabla1[[CODIGO CONCATENADO ]],[1]!Tabla1[FECHA],,0,-1),"")</f>
        <v>44027</v>
      </c>
      <c r="B166" s="17">
        <f>IFERROR(_xlfn.XLOOKUP([1]!INVENTARIO[[#This Row],[CODIGO CONCATENADO]],[1]!Tabla1[[CODIGO CONCATENADO ]],[1]!Tabla1[FECHA],,0,-1),"")</f>
        <v>44027</v>
      </c>
      <c r="C166" s="18" t="str">
        <f>+[1]!Tabla3[[#This Row],[Secuencia]]</f>
        <v>ELE0086</v>
      </c>
      <c r="D166" s="19" t="str">
        <f>+[1]!Tabla3[[#This Row],[Descripcion]]</f>
        <v xml:space="preserve">PINZA DE PELAR CABLE </v>
      </c>
      <c r="E166" s="18" t="str">
        <f>+[1]!Tabla3[[#This Row],[Unidad de medida]]</f>
        <v>UNIDAD</v>
      </c>
      <c r="F166" s="20">
        <f>+[1]!INVENTARIO[[#This Row],[CANTIDAD INICIAL]]+[1]!INVENTARIO[[#This Row],[ENTRADAS]]-[1]!INVENTARIO[[#This Row],[SALIDAS]]+[1]!INVENTARIO[[#This Row],[AJUSTES]]</f>
        <v>1</v>
      </c>
      <c r="G166" s="21">
        <f>IFERROR(_xlfn.XLOOKUP([1]!INVENTARIO[[#This Row],[CODIGO CONCATENADO]],[1]!Tabla1[[CODIGO CONCATENADO ]],[1]!Tabla1[COSTO],,0,-1),"")</f>
        <v>126</v>
      </c>
      <c r="H166" s="21">
        <f>+IFERROR([1]!INVENTARIO[[#This Row],[STOCK (BALANCE)]]*[1]!INVENTARIO[[#This Row],[COSTO UNITARIO]],"")</f>
        <v>126</v>
      </c>
    </row>
    <row r="167" spans="1:8" x14ac:dyDescent="0.25">
      <c r="A167" s="12">
        <f>IFERROR(_xlfn.XLOOKUP([1]!INVENTARIO[[#This Row],[CODIGO CONCATENADO]],[1]!Tabla1[[CODIGO CONCATENADO ]],[1]!Tabla1[FECHA],,0,-1),"")</f>
        <v>44027</v>
      </c>
      <c r="B167" s="12">
        <f>IFERROR(_xlfn.XLOOKUP([1]!INVENTARIO[[#This Row],[CODIGO CONCATENADO]],[1]!Tabla1[[CODIGO CONCATENADO ]],[1]!Tabla1[FECHA],,0,-1),"")</f>
        <v>44027</v>
      </c>
      <c r="C167" s="13" t="str">
        <f>+[1]!Tabla3[[#This Row],[Secuencia]]</f>
        <v>ELE0087</v>
      </c>
      <c r="D167" s="14" t="str">
        <f>+[1]!Tabla3[[#This Row],[Descripcion]]</f>
        <v xml:space="preserve">PINZA DE PUNTA </v>
      </c>
      <c r="E167" s="13" t="str">
        <f>+[1]!Tabla3[[#This Row],[Unidad de medida]]</f>
        <v>UNIDAD</v>
      </c>
      <c r="F167" s="15">
        <f>+[1]!INVENTARIO[[#This Row],[CANTIDAD INICIAL]]+[1]!INVENTARIO[[#This Row],[ENTRADAS]]-[1]!INVENTARIO[[#This Row],[SALIDAS]]+[1]!INVENTARIO[[#This Row],[AJUSTES]]</f>
        <v>1</v>
      </c>
      <c r="G167" s="16">
        <f>IFERROR(_xlfn.XLOOKUP([1]!INVENTARIO[[#This Row],[CODIGO CONCATENADO]],[1]!Tabla1[[CODIGO CONCATENADO ]],[1]!Tabla1[COSTO],,0,-1),"")</f>
        <v>216.48</v>
      </c>
      <c r="H167" s="16">
        <f>+IFERROR([1]!INVENTARIO[[#This Row],[STOCK (BALANCE)]]*[1]!INVENTARIO[[#This Row],[COSTO UNITARIO]],"")</f>
        <v>216.48</v>
      </c>
    </row>
    <row r="168" spans="1:8" ht="30" x14ac:dyDescent="0.25">
      <c r="A168" s="17">
        <f>IFERROR(_xlfn.XLOOKUP([1]!INVENTARIO[[#This Row],[CODIGO CONCATENADO]],[1]!Tabla1[[CODIGO CONCATENADO ]],[1]!Tabla1[FECHA],,0,-1),"")</f>
        <v>44027</v>
      </c>
      <c r="B168" s="17">
        <f>IFERROR(_xlfn.XLOOKUP([1]!INVENTARIO[[#This Row],[CODIGO CONCATENADO]],[1]!Tabla1[[CODIGO CONCATENADO ]],[1]!Tabla1[FECHA],,0,-1),"")</f>
        <v>44027</v>
      </c>
      <c r="C168" s="18" t="str">
        <f>+[1]!Tabla3[[#This Row],[Secuencia]]</f>
        <v>ELE0088</v>
      </c>
      <c r="D168" s="19" t="str">
        <f>+[1]!Tabla3[[#This Row],[Descripcion]]</f>
        <v>REGLETA INDUSTRIAL PARA TOMA CORRIENTE  DE 6 SALIDAS</v>
      </c>
      <c r="E168" s="18" t="str">
        <f>+[1]!Tabla3[[#This Row],[Unidad de medida]]</f>
        <v xml:space="preserve">UNIDAD </v>
      </c>
      <c r="F168" s="20">
        <f>+[1]!INVENTARIO[[#This Row],[CANTIDAD INICIAL]]+[1]!INVENTARIO[[#This Row],[ENTRADAS]]-[1]!INVENTARIO[[#This Row],[SALIDAS]]+[1]!INVENTARIO[[#This Row],[AJUSTES]]</f>
        <v>0</v>
      </c>
      <c r="G168" s="21">
        <f>IFERROR(_xlfn.XLOOKUP([1]!INVENTARIO[[#This Row],[CODIGO CONCATENADO]],[1]!Tabla1[[CODIGO CONCATENADO ]],[1]!Tabla1[COSTO],,0,-1),"")</f>
        <v>508.47</v>
      </c>
      <c r="H168" s="21">
        <f>+IFERROR([1]!INVENTARIO[[#This Row],[STOCK (BALANCE)]]*[1]!INVENTARIO[[#This Row],[COSTO UNITARIO]],"")</f>
        <v>0</v>
      </c>
    </row>
    <row r="169" spans="1:8" x14ac:dyDescent="0.25">
      <c r="A169" s="12">
        <f>IFERROR(_xlfn.XLOOKUP([1]!INVENTARIO[[#This Row],[CODIGO CONCATENADO]],[1]!Tabla1[[CODIGO CONCATENADO ]],[1]!Tabla1[FECHA],,0,-1),"")</f>
        <v>43223</v>
      </c>
      <c r="B169" s="12">
        <f>IFERROR(_xlfn.XLOOKUP([1]!INVENTARIO[[#This Row],[CODIGO CONCATENADO]],[1]!Tabla1[[CODIGO CONCATENADO ]],[1]!Tabla1[FECHA],,0,-1),"")</f>
        <v>43223</v>
      </c>
      <c r="C169" s="13" t="str">
        <f>+[1]!Tabla3[[#This Row],[Secuencia]]</f>
        <v>ELE0089</v>
      </c>
      <c r="D169" s="14" t="str">
        <f>+[1]!Tabla3[[#This Row],[Descripcion]]</f>
        <v>REPUESTO CUCHILLA ELECT. CUT 6X6 C/5 TRUPER</v>
      </c>
      <c r="E169" s="13" t="str">
        <f>+[1]!Tabla3[[#This Row],[Unidad de medida]]</f>
        <v>UNIDAD</v>
      </c>
      <c r="F169" s="15">
        <f>+[1]!INVENTARIO[[#This Row],[CANTIDAD INICIAL]]+[1]!INVENTARIO[[#This Row],[ENTRADAS]]-[1]!INVENTARIO[[#This Row],[SALIDAS]]+[1]!INVENTARIO[[#This Row],[AJUSTES]]</f>
        <v>0</v>
      </c>
      <c r="G169" s="16">
        <f>IFERROR(_xlfn.XLOOKUP([1]!INVENTARIO[[#This Row],[CODIGO CONCATENADO]],[1]!Tabla1[[CODIGO CONCATENADO ]],[1]!Tabla1[COSTO],,0,-1),"")</f>
        <v>48.99</v>
      </c>
      <c r="H169" s="16">
        <f>+IFERROR([1]!INVENTARIO[[#This Row],[STOCK (BALANCE)]]*[1]!INVENTARIO[[#This Row],[COSTO UNITARIO]],"")</f>
        <v>0</v>
      </c>
    </row>
    <row r="170" spans="1:8" x14ac:dyDescent="0.25">
      <c r="A170" s="17">
        <f>IFERROR(_xlfn.XLOOKUP([1]!INVENTARIO[[#This Row],[CODIGO CONCATENADO]],[1]!Tabla1[[CODIGO CONCATENADO ]],[1]!Tabla1[FECHA],,0,-1),"")</f>
        <v>44700</v>
      </c>
      <c r="B170" s="17">
        <f>IFERROR(_xlfn.XLOOKUP([1]!INVENTARIO[[#This Row],[CODIGO CONCATENADO]],[1]!Tabla1[[CODIGO CONCATENADO ]],[1]!Tabla1[FECHA],,0,-1),"")</f>
        <v>44700</v>
      </c>
      <c r="C170" s="18" t="str">
        <f>+[1]!Tabla3[[#This Row],[Secuencia]]</f>
        <v>ELE0090</v>
      </c>
      <c r="D170" s="19" t="str">
        <f>+[1]!Tabla3[[#This Row],[Descripcion]]</f>
        <v>ROLLO DE TAPE ELECTRICO</v>
      </c>
      <c r="E170" s="18" t="str">
        <f>+[1]!Tabla3[[#This Row],[Unidad de medida]]</f>
        <v xml:space="preserve">UNIDAD </v>
      </c>
      <c r="F170" s="20">
        <f>+[1]!INVENTARIO[[#This Row],[CANTIDAD INICIAL]]+[1]!INVENTARIO[[#This Row],[ENTRADAS]]-[1]!INVENTARIO[[#This Row],[SALIDAS]]+[1]!INVENTARIO[[#This Row],[AJUSTES]]</f>
        <v>19</v>
      </c>
      <c r="G170" s="21">
        <f>IFERROR(_xlfn.XLOOKUP([1]!INVENTARIO[[#This Row],[CODIGO CONCATENADO]],[1]!Tabla1[[CODIGO CONCATENADO ]],[1]!Tabla1[COSTO],,0,-1),"")</f>
        <v>262.2</v>
      </c>
      <c r="H170" s="21">
        <f>+IFERROR([1]!INVENTARIO[[#This Row],[STOCK (BALANCE)]]*[1]!INVENTARIO[[#This Row],[COSTO UNITARIO]],"")</f>
        <v>4981.8</v>
      </c>
    </row>
    <row r="171" spans="1:8" x14ac:dyDescent="0.25">
      <c r="A171" s="12">
        <f>IFERROR(_xlfn.XLOOKUP([1]!INVENTARIO[[#This Row],[CODIGO CONCATENADO]],[1]!Tabla1[[CODIGO CONCATENADO ]],[1]!Tabla1[FECHA],,0,-1),"")</f>
        <v>44700</v>
      </c>
      <c r="B171" s="12">
        <f>IFERROR(_xlfn.XLOOKUP([1]!INVENTARIO[[#This Row],[CODIGO CONCATENADO]],[1]!Tabla1[[CODIGO CONCATENADO ]],[1]!Tabla1[FECHA],,0,-1),"")</f>
        <v>44700</v>
      </c>
      <c r="C171" s="13" t="str">
        <f>+[1]!Tabla3[[#This Row],[Secuencia]]</f>
        <v>ELE0091</v>
      </c>
      <c r="D171" s="14" t="str">
        <f>+[1]!Tabla3[[#This Row],[Descripcion]]</f>
        <v xml:space="preserve">ROLLO DE TAPE ELECTRICO DE GOMA </v>
      </c>
      <c r="E171" s="13" t="str">
        <f>+[1]!Tabla3[[#This Row],[Unidad de medida]]</f>
        <v>UNIDAD</v>
      </c>
      <c r="F171" s="15">
        <f>+[1]!INVENTARIO[[#This Row],[CANTIDAD INICIAL]]+[1]!INVENTARIO[[#This Row],[ENTRADAS]]-[1]!INVENTARIO[[#This Row],[SALIDAS]]+[1]!INVENTARIO[[#This Row],[AJUSTES]]</f>
        <v>4</v>
      </c>
      <c r="G171" s="16">
        <f>IFERROR(_xlfn.XLOOKUP([1]!INVENTARIO[[#This Row],[CODIGO CONCATENADO]],[1]!Tabla1[[CODIGO CONCATENADO ]],[1]!Tabla1[COSTO],,0,-1),"")</f>
        <v>910.8</v>
      </c>
      <c r="H171" s="16">
        <f>+IFERROR([1]!INVENTARIO[[#This Row],[STOCK (BALANCE)]]*[1]!INVENTARIO[[#This Row],[COSTO UNITARIO]],"")</f>
        <v>3643.2</v>
      </c>
    </row>
    <row r="172" spans="1:8" x14ac:dyDescent="0.25">
      <c r="A172" s="17">
        <f>IFERROR(_xlfn.XLOOKUP([1]!INVENTARIO[[#This Row],[CODIGO CONCATENADO]],[1]!Tabla1[[CODIGO CONCATENADO ]],[1]!Tabla1[FECHA],,0,-1),"")</f>
        <v>44540</v>
      </c>
      <c r="B172" s="17">
        <f>IFERROR(_xlfn.XLOOKUP([1]!INVENTARIO[[#This Row],[CODIGO CONCATENADO]],[1]!Tabla1[[CODIGO CONCATENADO ]],[1]!Tabla1[FECHA],,0,-1),"")</f>
        <v>44540</v>
      </c>
      <c r="C172" s="18" t="str">
        <f>+[1]!Tabla3[[#This Row],[Secuencia]]</f>
        <v>ELE0092</v>
      </c>
      <c r="D172" s="19" t="str">
        <f>+[1]!Tabla3[[#This Row],[Descripcion]]</f>
        <v>ROLLO TAPE 3M SUPER 33 VINIL NEGRO</v>
      </c>
      <c r="E172" s="18" t="str">
        <f>+[1]!Tabla3[[#This Row],[Unidad de medida]]</f>
        <v>UNIDAD</v>
      </c>
      <c r="F172" s="20">
        <f>+[1]!INVENTARIO[[#This Row],[CANTIDAD INICIAL]]+[1]!INVENTARIO[[#This Row],[ENTRADAS]]-[1]!INVENTARIO[[#This Row],[SALIDAS]]+[1]!INVENTARIO[[#This Row],[AJUSTES]]</f>
        <v>0</v>
      </c>
      <c r="G172" s="21">
        <f>IFERROR(_xlfn.XLOOKUP([1]!INVENTARIO[[#This Row],[CODIGO CONCATENADO]],[1]!Tabla1[[CODIGO CONCATENADO ]],[1]!Tabla1[COSTO],,0,-1),"")</f>
        <v>402</v>
      </c>
      <c r="H172" s="21">
        <f>+IFERROR([1]!INVENTARIO[[#This Row],[STOCK (BALANCE)]]*[1]!INVENTARIO[[#This Row],[COSTO UNITARIO]],"")</f>
        <v>0</v>
      </c>
    </row>
    <row r="173" spans="1:8" x14ac:dyDescent="0.25">
      <c r="A173" s="12">
        <f>IFERROR(_xlfn.XLOOKUP([1]!INVENTARIO[[#This Row],[CODIGO CONCATENADO]],[1]!Tabla1[[CODIGO CONCATENADO ]],[1]!Tabla1[FECHA],,0,-1),"")</f>
        <v>43075</v>
      </c>
      <c r="B173" s="12">
        <f>IFERROR(_xlfn.XLOOKUP([1]!INVENTARIO[[#This Row],[CODIGO CONCATENADO]],[1]!Tabla1[[CODIGO CONCATENADO ]],[1]!Tabla1[FECHA],,0,-1),"")</f>
        <v>43075</v>
      </c>
      <c r="C173" s="13" t="str">
        <f>+[1]!Tabla3[[#This Row],[Secuencia]]</f>
        <v>ELE0093</v>
      </c>
      <c r="D173" s="14" t="str">
        <f>+[1]!Tabla3[[#This Row],[Descripcion]]</f>
        <v>ROLLO TAPE CIEGA</v>
      </c>
      <c r="E173" s="13" t="str">
        <f>+[1]!Tabla3[[#This Row],[Unidad de medida]]</f>
        <v>UNIDAD</v>
      </c>
      <c r="F173" s="15">
        <f>+[1]!INVENTARIO[[#This Row],[CANTIDAD INICIAL]]+[1]!INVENTARIO[[#This Row],[ENTRADAS]]-[1]!INVENTARIO[[#This Row],[SALIDAS]]+[1]!INVENTARIO[[#This Row],[AJUSTES]]</f>
        <v>0</v>
      </c>
      <c r="G173" s="16">
        <f>IFERROR(_xlfn.XLOOKUP([1]!INVENTARIO[[#This Row],[CODIGO CONCATENADO]],[1]!Tabla1[[CODIGO CONCATENADO ]],[1]!Tabla1[COSTO],,0,-1),"")</f>
        <v>25</v>
      </c>
      <c r="H173" s="16">
        <f>+IFERROR([1]!INVENTARIO[[#This Row],[STOCK (BALANCE)]]*[1]!INVENTARIO[[#This Row],[COSTO UNITARIO]],"")</f>
        <v>0</v>
      </c>
    </row>
    <row r="174" spans="1:8" x14ac:dyDescent="0.25">
      <c r="A174" s="17">
        <f>IFERROR(_xlfn.XLOOKUP([1]!INVENTARIO[[#This Row],[CODIGO CONCATENADO]],[1]!Tabla1[[CODIGO CONCATENADO ]],[1]!Tabla1[FECHA],,0,-1),"")</f>
        <v>43075</v>
      </c>
      <c r="B174" s="17">
        <f>IFERROR(_xlfn.XLOOKUP([1]!INVENTARIO[[#This Row],[CODIGO CONCATENADO]],[1]!Tabla1[[CODIGO CONCATENADO ]],[1]!Tabla1[FECHA],,0,-1),"")</f>
        <v>43075</v>
      </c>
      <c r="C174" s="18" t="str">
        <f>+[1]!Tabla3[[#This Row],[Secuencia]]</f>
        <v>ELE0094</v>
      </c>
      <c r="D174" s="19" t="str">
        <f>+[1]!Tabla3[[#This Row],[Descripcion]]</f>
        <v>ROLLO TAPA CIEGA 220V</v>
      </c>
      <c r="E174" s="18" t="str">
        <f>+[1]!Tabla3[[#This Row],[Unidad de medida]]</f>
        <v>UNIDAD</v>
      </c>
      <c r="F174" s="20">
        <f>+[1]!INVENTARIO[[#This Row],[CANTIDAD INICIAL]]+[1]!INVENTARIO[[#This Row],[ENTRADAS]]-[1]!INVENTARIO[[#This Row],[SALIDAS]]+[1]!INVENTARIO[[#This Row],[AJUSTES]]</f>
        <v>0</v>
      </c>
      <c r="G174" s="21">
        <f>IFERROR(_xlfn.XLOOKUP([1]!INVENTARIO[[#This Row],[CODIGO CONCATENADO]],[1]!Tabla1[[CODIGO CONCATENADO ]],[1]!Tabla1[COSTO],,0,-1),"")</f>
        <v>25</v>
      </c>
      <c r="H174" s="21">
        <f>+IFERROR([1]!INVENTARIO[[#This Row],[STOCK (BALANCE)]]*[1]!INVENTARIO[[#This Row],[COSTO UNITARIO]],"")</f>
        <v>0</v>
      </c>
    </row>
    <row r="175" spans="1:8" x14ac:dyDescent="0.25">
      <c r="A175" s="12">
        <f>IFERROR(_xlfn.XLOOKUP([1]!INVENTARIO[[#This Row],[CODIGO CONCATENADO]],[1]!Tabla1[[CODIGO CONCATENADO ]],[1]!Tabla1[FECHA],,0,-1),"")</f>
        <v>44028</v>
      </c>
      <c r="B175" s="12">
        <f>IFERROR(_xlfn.XLOOKUP([1]!INVENTARIO[[#This Row],[CODIGO CONCATENADO]],[1]!Tabla1[[CODIGO CONCATENADO ]],[1]!Tabla1[FECHA],,0,-1),"")</f>
        <v>44028</v>
      </c>
      <c r="C175" s="13" t="str">
        <f>+[1]!Tabla3[[#This Row],[Secuencia]]</f>
        <v>ELE0095</v>
      </c>
      <c r="D175" s="14" t="str">
        <f>+[1]!Tabla3[[#This Row],[Descripcion]]</f>
        <v>ROLLO TAPE VINIL SUPER 33 3/4X66</v>
      </c>
      <c r="E175" s="13" t="str">
        <f>+[1]!Tabla3[[#This Row],[Unidad de medida]]</f>
        <v xml:space="preserve">UNIDAD </v>
      </c>
      <c r="F175" s="15">
        <f>+[1]!INVENTARIO[[#This Row],[CANTIDAD INICIAL]]+[1]!INVENTARIO[[#This Row],[ENTRADAS]]-[1]!INVENTARIO[[#This Row],[SALIDAS]]+[1]!INVENTARIO[[#This Row],[AJUSTES]]</f>
        <v>0</v>
      </c>
      <c r="G175" s="16">
        <f>IFERROR(_xlfn.XLOOKUP([1]!INVENTARIO[[#This Row],[CODIGO CONCATENADO]],[1]!Tabla1[[CODIGO CONCATENADO ]],[1]!Tabla1[COSTO],,0,-1),"")</f>
        <v>260.76</v>
      </c>
      <c r="H175" s="16">
        <f>+IFERROR([1]!INVENTARIO[[#This Row],[STOCK (BALANCE)]]*[1]!INVENTARIO[[#This Row],[COSTO UNITARIO]],"")</f>
        <v>0</v>
      </c>
    </row>
    <row r="176" spans="1:8" x14ac:dyDescent="0.25">
      <c r="A176" s="17">
        <f>IFERROR(_xlfn.XLOOKUP([1]!INVENTARIO[[#This Row],[CODIGO CONCATENADO]],[1]!Tabla1[[CODIGO CONCATENADO ]],[1]!Tabla1[FECHA],,0,-1),"")</f>
        <v>44540</v>
      </c>
      <c r="B176" s="17">
        <f>IFERROR(_xlfn.XLOOKUP([1]!INVENTARIO[[#This Row],[CODIGO CONCATENADO]],[1]!Tabla1[[CODIGO CONCATENADO ]],[1]!Tabla1[FECHA],,0,-1),"")</f>
        <v>44540</v>
      </c>
      <c r="C176" s="18" t="str">
        <f>+[1]!Tabla3[[#This Row],[Secuencia]]</f>
        <v>ELE0096</v>
      </c>
      <c r="D176" s="19" t="str">
        <f>+[1]!Tabla3[[#This Row],[Descripcion]]</f>
        <v>SWITH DE PRESION AUTOMATICO 40-60-PSI</v>
      </c>
      <c r="E176" s="18" t="str">
        <f>+[1]!Tabla3[[#This Row],[Unidad de medida]]</f>
        <v>UNIDAD</v>
      </c>
      <c r="F176" s="20">
        <f>+[1]!INVENTARIO[[#This Row],[CANTIDAD INICIAL]]+[1]!INVENTARIO[[#This Row],[ENTRADAS]]-[1]!INVENTARIO[[#This Row],[SALIDAS]]+[1]!INVENTARIO[[#This Row],[AJUSTES]]</f>
        <v>3</v>
      </c>
      <c r="G176" s="21">
        <f>IFERROR(_xlfn.XLOOKUP([1]!INVENTARIO[[#This Row],[CODIGO CONCATENADO]],[1]!Tabla1[[CODIGO CONCATENADO ]],[1]!Tabla1[COSTO],,0,-1),"")</f>
        <v>932</v>
      </c>
      <c r="H176" s="21">
        <f>+IFERROR([1]!INVENTARIO[[#This Row],[STOCK (BALANCE)]]*[1]!INVENTARIO[[#This Row],[COSTO UNITARIO]],"")</f>
        <v>2796</v>
      </c>
    </row>
    <row r="177" spans="1:8" ht="30" x14ac:dyDescent="0.25">
      <c r="A177" s="12">
        <f>IFERROR(_xlfn.XLOOKUP([1]!INVENTARIO[[#This Row],[CODIGO CONCATENADO]],[1]!Tabla1[[CODIGO CONCATENADO ]],[1]!Tabla1[FECHA],,0,-1),"")</f>
        <v>44540</v>
      </c>
      <c r="B177" s="12">
        <f>IFERROR(_xlfn.XLOOKUP([1]!INVENTARIO[[#This Row],[CODIGO CONCATENADO]],[1]!Tabla1[[CODIGO CONCATENADO ]],[1]!Tabla1[FECHA],,0,-1),"")</f>
        <v>44540</v>
      </c>
      <c r="C177" s="13" t="str">
        <f>+[1]!Tabla3[[#This Row],[Secuencia]]</f>
        <v>ELE0097</v>
      </c>
      <c r="D177" s="14" t="str">
        <f>+[1]!Tabla3[[#This Row],[Descripcion]]</f>
        <v>SOLDADOR ELECTRICO SENCILLO (CAUTIN DE SOLDAR)</v>
      </c>
      <c r="E177" s="13" t="str">
        <f>+[1]!Tabla3[[#This Row],[Unidad de medida]]</f>
        <v>UNIDAD</v>
      </c>
      <c r="F177" s="15">
        <f>+[1]!INVENTARIO[[#This Row],[CANTIDAD INICIAL]]+[1]!INVENTARIO[[#This Row],[ENTRADAS]]-[1]!INVENTARIO[[#This Row],[SALIDAS]]+[1]!INVENTARIO[[#This Row],[AJUSTES]]</f>
        <v>0</v>
      </c>
      <c r="G177" s="16">
        <f>IFERROR(_xlfn.XLOOKUP([1]!INVENTARIO[[#This Row],[CODIGO CONCATENADO]],[1]!Tabla1[[CODIGO CONCATENADO ]],[1]!Tabla1[COSTO],,0,-1),"")</f>
        <v>332</v>
      </c>
      <c r="H177" s="16">
        <f>+IFERROR([1]!INVENTARIO[[#This Row],[STOCK (BALANCE)]]*[1]!INVENTARIO[[#This Row],[COSTO UNITARIO]],"")</f>
        <v>0</v>
      </c>
    </row>
    <row r="178" spans="1:8" x14ac:dyDescent="0.25">
      <c r="A178" s="17">
        <f>IFERROR(_xlfn.XLOOKUP([1]!INVENTARIO[[#This Row],[CODIGO CONCATENADO]],[1]!Tabla1[[CODIGO CONCATENADO ]],[1]!Tabla1[FECHA],,0,-1),"")</f>
        <v>44701</v>
      </c>
      <c r="B178" s="17">
        <f>IFERROR(_xlfn.XLOOKUP([1]!INVENTARIO[[#This Row],[CODIGO CONCATENADO]],[1]!Tabla1[[CODIGO CONCATENADO ]],[1]!Tabla1[FECHA],,0,-1),"")</f>
        <v>44701</v>
      </c>
      <c r="C178" s="18" t="str">
        <f>+[1]!Tabla3[[#This Row],[Secuencia]]</f>
        <v>ELE0098</v>
      </c>
      <c r="D178" s="19" t="str">
        <f>+[1]!Tabla3[[#This Row],[Descripcion]]</f>
        <v>TAPAS CIEGAS PARA TOMACORRIENTE</v>
      </c>
      <c r="E178" s="18" t="str">
        <f>+[1]!Tabla3[[#This Row],[Unidad de medida]]</f>
        <v xml:space="preserve">UNIDAD </v>
      </c>
      <c r="F178" s="20">
        <f>+[1]!INVENTARIO[[#This Row],[CANTIDAD INICIAL]]+[1]!INVENTARIO[[#This Row],[ENTRADAS]]-[1]!INVENTARIO[[#This Row],[SALIDAS]]+[1]!INVENTARIO[[#This Row],[AJUSTES]]</f>
        <v>9</v>
      </c>
      <c r="G178" s="21">
        <f>IFERROR(_xlfn.XLOOKUP([1]!INVENTARIO[[#This Row],[CODIGO CONCATENADO]],[1]!Tabla1[[CODIGO CONCATENADO ]],[1]!Tabla1[COSTO],,0,-1),"")</f>
        <v>54.73</v>
      </c>
      <c r="H178" s="21">
        <f>+IFERROR([1]!INVENTARIO[[#This Row],[STOCK (BALANCE)]]*[1]!INVENTARIO[[#This Row],[COSTO UNITARIO]],"")</f>
        <v>492.57</v>
      </c>
    </row>
    <row r="179" spans="1:8" x14ac:dyDescent="0.25">
      <c r="A179" s="12">
        <f>IFERROR(_xlfn.XLOOKUP([1]!INVENTARIO[[#This Row],[CODIGO CONCATENADO]],[1]!Tabla1[[CODIGO CONCATENADO ]],[1]!Tabla1[FECHA],,0,-1),"")</f>
        <v>44026</v>
      </c>
      <c r="B179" s="12">
        <f>IFERROR(_xlfn.XLOOKUP([1]!INVENTARIO[[#This Row],[CODIGO CONCATENADO]],[1]!Tabla1[[CODIGO CONCATENADO ]],[1]!Tabla1[FECHA],,0,-1),"")</f>
        <v>44026</v>
      </c>
      <c r="C179" s="13" t="str">
        <f>+[1]!Tabla3[[#This Row],[Secuencia]]</f>
        <v>ELE0099</v>
      </c>
      <c r="D179" s="14" t="str">
        <f>+[1]!Tabla3[[#This Row],[Descripcion]]</f>
        <v xml:space="preserve">TESTER 1601 KYORITSU </v>
      </c>
      <c r="E179" s="13" t="str">
        <f>+[1]!Tabla3[[#This Row],[Unidad de medida]]</f>
        <v xml:space="preserve">UNIDAD </v>
      </c>
      <c r="F179" s="15">
        <f>+[1]!INVENTARIO[[#This Row],[CANTIDAD INICIAL]]+[1]!INVENTARIO[[#This Row],[ENTRADAS]]-[1]!INVENTARIO[[#This Row],[SALIDAS]]+[1]!INVENTARIO[[#This Row],[AJUSTES]]</f>
        <v>0</v>
      </c>
      <c r="G179" s="16">
        <f>IFERROR(_xlfn.XLOOKUP([1]!INVENTARIO[[#This Row],[CODIGO CONCATENADO]],[1]!Tabla1[[CODIGO CONCATENADO ]],[1]!Tabla1[COSTO],,0,-1),"")</f>
        <v>2745.76</v>
      </c>
      <c r="H179" s="16">
        <f>+IFERROR([1]!INVENTARIO[[#This Row],[STOCK (BALANCE)]]*[1]!INVENTARIO[[#This Row],[COSTO UNITARIO]],"")</f>
        <v>0</v>
      </c>
    </row>
    <row r="180" spans="1:8" x14ac:dyDescent="0.25">
      <c r="A180" s="17">
        <f>IFERROR(_xlfn.XLOOKUP([1]!INVENTARIO[[#This Row],[CODIGO CONCATENADO]],[1]!Tabla1[[CODIGO CONCATENADO ]],[1]!Tabla1[FECHA],,0,-1),"")</f>
        <v>44026</v>
      </c>
      <c r="B180" s="17">
        <f>IFERROR(_xlfn.XLOOKUP([1]!INVENTARIO[[#This Row],[CODIGO CONCATENADO]],[1]!Tabla1[[CODIGO CONCATENADO ]],[1]!Tabla1[FECHA],,0,-1),"")</f>
        <v>44026</v>
      </c>
      <c r="C180" s="18" t="str">
        <f>+[1]!Tabla3[[#This Row],[Secuencia]]</f>
        <v>ELE0100</v>
      </c>
      <c r="D180" s="19" t="str">
        <f>+[1]!Tabla3[[#This Row],[Descripcion]]</f>
        <v xml:space="preserve">TOMA CORRIENTE TAPA NARANJA COMPLETO </v>
      </c>
      <c r="E180" s="18" t="str">
        <f>+[1]!Tabla3[[#This Row],[Unidad de medida]]</f>
        <v>UNIDAD</v>
      </c>
      <c r="F180" s="20">
        <f>+[1]!INVENTARIO[[#This Row],[CANTIDAD INICIAL]]+[1]!INVENTARIO[[#This Row],[ENTRADAS]]-[1]!INVENTARIO[[#This Row],[SALIDAS]]+[1]!INVENTARIO[[#This Row],[AJUSTES]]</f>
        <v>24</v>
      </c>
      <c r="G180" s="21">
        <f>IFERROR(_xlfn.XLOOKUP([1]!INVENTARIO[[#This Row],[CODIGO CONCATENADO]],[1]!Tabla1[[CODIGO CONCATENADO ]],[1]!Tabla1[COSTO],,0,-1),"")</f>
        <v>297.86</v>
      </c>
      <c r="H180" s="21">
        <f>+IFERROR([1]!INVENTARIO[[#This Row],[STOCK (BALANCE)]]*[1]!INVENTARIO[[#This Row],[COSTO UNITARIO]],"")</f>
        <v>7148.64</v>
      </c>
    </row>
    <row r="181" spans="1:8" x14ac:dyDescent="0.25">
      <c r="A181" s="12">
        <f>IFERROR(_xlfn.XLOOKUP([1]!INVENTARIO[[#This Row],[CODIGO CONCATENADO]],[1]!Tabla1[[CODIGO CONCATENADO ]],[1]!Tabla1[FECHA],,0,-1),"")</f>
        <v>43087</v>
      </c>
      <c r="B181" s="12">
        <f>IFERROR(_xlfn.XLOOKUP([1]!INVENTARIO[[#This Row],[CODIGO CONCATENADO]],[1]!Tabla1[[CODIGO CONCATENADO ]],[1]!Tabla1[FECHA],,0,-1),"")</f>
        <v>43087</v>
      </c>
      <c r="C181" s="13" t="str">
        <f>+[1]!Tabla3[[#This Row],[Secuencia]]</f>
        <v>ELE0101</v>
      </c>
      <c r="D181" s="14" t="str">
        <f>+[1]!Tabla3[[#This Row],[Descripcion]]</f>
        <v>TOMACORRIENTE 220V</v>
      </c>
      <c r="E181" s="13" t="str">
        <f>+[1]!Tabla3[[#This Row],[Unidad de medida]]</f>
        <v>UNIDAD</v>
      </c>
      <c r="F181" s="15">
        <f>+[1]!INVENTARIO[[#This Row],[CANTIDAD INICIAL]]+[1]!INVENTARIO[[#This Row],[ENTRADAS]]-[1]!INVENTARIO[[#This Row],[SALIDAS]]+[1]!INVENTARIO[[#This Row],[AJUSTES]]</f>
        <v>1</v>
      </c>
      <c r="G181" s="16">
        <f>IFERROR(_xlfn.XLOOKUP([1]!INVENTARIO[[#This Row],[CODIGO CONCATENADO]],[1]!Tabla1[[CODIGO CONCATENADO ]],[1]!Tabla1[COSTO],,0,-1),"")</f>
        <v>11.1</v>
      </c>
      <c r="H181" s="16">
        <f>+IFERROR([1]!INVENTARIO[[#This Row],[STOCK (BALANCE)]]*[1]!INVENTARIO[[#This Row],[COSTO UNITARIO]],"")</f>
        <v>11.1</v>
      </c>
    </row>
    <row r="182" spans="1:8" x14ac:dyDescent="0.25">
      <c r="A182" s="17">
        <f>IFERROR(_xlfn.XLOOKUP([1]!INVENTARIO[[#This Row],[CODIGO CONCATENADO]],[1]!Tabla1[[CODIGO CONCATENADO ]],[1]!Tabla1[FECHA],,0,-1),"")</f>
        <v>44701</v>
      </c>
      <c r="B182" s="17">
        <f>IFERROR(_xlfn.XLOOKUP([1]!INVENTARIO[[#This Row],[CODIGO CONCATENADO]],[1]!Tabla1[[CODIGO CONCATENADO ]],[1]!Tabla1[FECHA],,0,-1),"")</f>
        <v>44701</v>
      </c>
      <c r="C182" s="18" t="str">
        <f>+[1]!Tabla3[[#This Row],[Secuencia]]</f>
        <v>ELE0102</v>
      </c>
      <c r="D182" s="19" t="str">
        <f>+[1]!Tabla3[[#This Row],[Descripcion]]</f>
        <v>TOMACORRIENTE COMPLETO</v>
      </c>
      <c r="E182" s="18" t="str">
        <f>+[1]!Tabla3[[#This Row],[Unidad de medida]]</f>
        <v>UNIDAD</v>
      </c>
      <c r="F182" s="20">
        <f>+[1]!INVENTARIO[[#This Row],[CANTIDAD INICIAL]]+[1]!INVENTARIO[[#This Row],[ENTRADAS]]-[1]!INVENTARIO[[#This Row],[SALIDAS]]+[1]!INVENTARIO[[#This Row],[AJUSTES]]</f>
        <v>10</v>
      </c>
      <c r="G182" s="21">
        <f>IFERROR(_xlfn.XLOOKUP([1]!INVENTARIO[[#This Row],[CODIGO CONCATENADO]],[1]!Tabla1[[CODIGO CONCATENADO ]],[1]!Tabla1[COSTO],,0,-1),"")</f>
        <v>147.19999999999999</v>
      </c>
      <c r="H182" s="21">
        <f>+IFERROR([1]!INVENTARIO[[#This Row],[STOCK (BALANCE)]]*[1]!INVENTARIO[[#This Row],[COSTO UNITARIO]],"")</f>
        <v>1472</v>
      </c>
    </row>
    <row r="183" spans="1:8" x14ac:dyDescent="0.25">
      <c r="A183" s="12">
        <f>IFERROR(_xlfn.XLOOKUP([1]!INVENTARIO[[#This Row],[CODIGO CONCATENADO]],[1]!Tabla1[[CODIGO CONCATENADO ]],[1]!Tabla1[FECHA],,0,-1),"")</f>
        <v>44699</v>
      </c>
      <c r="B183" s="12">
        <f>IFERROR(_xlfn.XLOOKUP([1]!INVENTARIO[[#This Row],[CODIGO CONCATENADO]],[1]!Tabla1[[CODIGO CONCATENADO ]],[1]!Tabla1[FECHA],,0,-1),"")</f>
        <v>44699</v>
      </c>
      <c r="C183" s="13" t="str">
        <f>+[1]!Tabla3[[#This Row],[Secuencia]]</f>
        <v>ELE0103</v>
      </c>
      <c r="D183" s="14" t="str">
        <f>+[1]!Tabla3[[#This Row],[Descripcion]]</f>
        <v xml:space="preserve">TUBO FLUORECENTES DE 32 WAST </v>
      </c>
      <c r="E183" s="13" t="str">
        <f>+[1]!Tabla3[[#This Row],[Unidad de medida]]</f>
        <v>UNIDAD</v>
      </c>
      <c r="F183" s="15">
        <f>+[1]!INVENTARIO[[#This Row],[CANTIDAD INICIAL]]+[1]!INVENTARIO[[#This Row],[ENTRADAS]]-[1]!INVENTARIO[[#This Row],[SALIDAS]]+[1]!INVENTARIO[[#This Row],[AJUSTES]]</f>
        <v>86</v>
      </c>
      <c r="G183" s="16">
        <f>IFERROR(_xlfn.XLOOKUP([1]!INVENTARIO[[#This Row],[CODIGO CONCATENADO]],[1]!Tabla1[[CODIGO CONCATENADO ]],[1]!Tabla1[COSTO],,0,-1),"")</f>
        <v>85</v>
      </c>
      <c r="H183" s="16">
        <f>+IFERROR([1]!INVENTARIO[[#This Row],[STOCK (BALANCE)]]*[1]!INVENTARIO[[#This Row],[COSTO UNITARIO]],"")</f>
        <v>7310</v>
      </c>
    </row>
    <row r="184" spans="1:8" x14ac:dyDescent="0.25">
      <c r="A184" s="17">
        <f>IFERROR(_xlfn.XLOOKUP([1]!INVENTARIO[[#This Row],[CODIGO CONCATENADO]],[1]!Tabla1[[CODIGO CONCATENADO ]],[1]!Tabla1[FECHA],,0,-1),"")</f>
        <v>44701</v>
      </c>
      <c r="B184" s="17">
        <f>IFERROR(_xlfn.XLOOKUP([1]!INVENTARIO[[#This Row],[CODIGO CONCATENADO]],[1]!Tabla1[[CODIGO CONCATENADO ]],[1]!Tabla1[FECHA],,0,-1),"")</f>
        <v>44701</v>
      </c>
      <c r="C184" s="18" t="str">
        <f>+[1]!Tabla3[[#This Row],[Secuencia]]</f>
        <v>ELE0104</v>
      </c>
      <c r="D184" s="19" t="str">
        <f>+[1]!Tabla3[[#This Row],[Descripcion]]</f>
        <v>TUBO FLUORECENTES DE 40 WAST</v>
      </c>
      <c r="E184" s="18" t="str">
        <f>+[1]!Tabla3[[#This Row],[Unidad de medida]]</f>
        <v>UNIDAD</v>
      </c>
      <c r="F184" s="20">
        <f>+[1]!INVENTARIO[[#This Row],[CANTIDAD INICIAL]]+[1]!INVENTARIO[[#This Row],[ENTRADAS]]-[1]!INVENTARIO[[#This Row],[SALIDAS]]+[1]!INVENTARIO[[#This Row],[AJUSTES]]</f>
        <v>15</v>
      </c>
      <c r="G184" s="21">
        <f>IFERROR(_xlfn.XLOOKUP([1]!INVENTARIO[[#This Row],[CODIGO CONCATENADO]],[1]!Tabla1[[CODIGO CONCATENADO ]],[1]!Tabla1[COSTO],,0,-1),"")</f>
        <v>60</v>
      </c>
      <c r="H184" s="21">
        <f>+IFERROR([1]!INVENTARIO[[#This Row],[STOCK (BALANCE)]]*[1]!INVENTARIO[[#This Row],[COSTO UNITARIO]],"")</f>
        <v>900</v>
      </c>
    </row>
    <row r="185" spans="1:8" x14ac:dyDescent="0.25">
      <c r="A185" s="12">
        <f>IFERROR(_xlfn.XLOOKUP([1]!INVENTARIO[[#This Row],[CODIGO CONCATENADO]],[1]!Tabla1[[CODIGO CONCATENADO ]],[1]!Tabla1[FECHA],,0,-1),"")</f>
        <v>43767</v>
      </c>
      <c r="B185" s="12">
        <f>IFERROR(_xlfn.XLOOKUP([1]!INVENTARIO[[#This Row],[CODIGO CONCATENADO]],[1]!Tabla1[[CODIGO CONCATENADO ]],[1]!Tabla1[FECHA],,0,-1),"")</f>
        <v>43767</v>
      </c>
      <c r="C185" s="13" t="str">
        <f>+[1]!Tabla3[[#This Row],[Secuencia]]</f>
        <v>ELE0105</v>
      </c>
      <c r="D185" s="14" t="str">
        <f>+[1]!Tabla3[[#This Row],[Descripcion]]</f>
        <v xml:space="preserve">TUBO FLUORECENTES DE 72 WAST </v>
      </c>
      <c r="E185" s="13" t="str">
        <f>+[1]!Tabla3[[#This Row],[Unidad de medida]]</f>
        <v>UNIDAD</v>
      </c>
      <c r="F185" s="15">
        <f>+[1]!INVENTARIO[[#This Row],[CANTIDAD INICIAL]]+[1]!INVENTARIO[[#This Row],[ENTRADAS]]-[1]!INVENTARIO[[#This Row],[SALIDAS]]+[1]!INVENTARIO[[#This Row],[AJUSTES]]</f>
        <v>0</v>
      </c>
      <c r="G185" s="16">
        <f>IFERROR(_xlfn.XLOOKUP([1]!INVENTARIO[[#This Row],[CODIGO CONCATENADO]],[1]!Tabla1[[CODIGO CONCATENADO ]],[1]!Tabla1[COSTO],,0,-1),"")</f>
        <v>150</v>
      </c>
      <c r="H185" s="16">
        <f>+IFERROR([1]!INVENTARIO[[#This Row],[STOCK (BALANCE)]]*[1]!INVENTARIO[[#This Row],[COSTO UNITARIO]],"")</f>
        <v>0</v>
      </c>
    </row>
    <row r="186" spans="1:8" x14ac:dyDescent="0.25">
      <c r="A186" s="17">
        <f>IFERROR(_xlfn.XLOOKUP([1]!INVENTARIO[[#This Row],[CODIGO CONCATENADO]],[1]!Tabla1[[CODIGO CONCATENADO ]],[1]!Tabla1[FECHA],,0,-1),"")</f>
        <v>44110</v>
      </c>
      <c r="B186" s="17">
        <f>IFERROR(_xlfn.XLOOKUP([1]!INVENTARIO[[#This Row],[CODIGO CONCATENADO]],[1]!Tabla1[[CODIGO CONCATENADO ]],[1]!Tabla1[FECHA],,0,-1),"")</f>
        <v>44110</v>
      </c>
      <c r="C186" s="18" t="str">
        <f>+[1]!Tabla3[[#This Row],[Secuencia]]</f>
        <v>ELE0106</v>
      </c>
      <c r="D186" s="19" t="str">
        <f>+[1]!Tabla3[[#This Row],[Descripcion]]</f>
        <v>TUBO LED 18 WATT</v>
      </c>
      <c r="E186" s="18" t="str">
        <f>+[1]!Tabla3[[#This Row],[Unidad de medida]]</f>
        <v>UNIDAD</v>
      </c>
      <c r="F186" s="20">
        <f>+[1]!INVENTARIO[[#This Row],[CANTIDAD INICIAL]]+[1]!INVENTARIO[[#This Row],[ENTRADAS]]-[1]!INVENTARIO[[#This Row],[SALIDAS]]+[1]!INVENTARIO[[#This Row],[AJUSTES]]</f>
        <v>10</v>
      </c>
      <c r="G186" s="21">
        <f>IFERROR(_xlfn.XLOOKUP([1]!INVENTARIO[[#This Row],[CODIGO CONCATENADO]],[1]!Tabla1[[CODIGO CONCATENADO ]],[1]!Tabla1[COSTO],,0,-1),"")</f>
        <v>50.98</v>
      </c>
      <c r="H186" s="21">
        <f>+IFERROR([1]!INVENTARIO[[#This Row],[STOCK (BALANCE)]]*[1]!INVENTARIO[[#This Row],[COSTO UNITARIO]],"")</f>
        <v>509.79999999999995</v>
      </c>
    </row>
    <row r="187" spans="1:8" x14ac:dyDescent="0.25">
      <c r="A187" s="12">
        <f>IFERROR(_xlfn.XLOOKUP([1]!INVENTARIO[[#This Row],[CODIGO CONCATENADO]],[1]!Tabla1[[CODIGO CONCATENADO ]],[1]!Tabla1[FECHA],,0,-1),"")</f>
        <v>44026</v>
      </c>
      <c r="B187" s="12">
        <f>IFERROR(_xlfn.XLOOKUP([1]!INVENTARIO[[#This Row],[CODIGO CONCATENADO]],[1]!Tabla1[[CODIGO CONCATENADO ]],[1]!Tabla1[FECHA],,0,-1),"")</f>
        <v>44026</v>
      </c>
      <c r="C187" s="13" t="str">
        <f>+[1]!Tabla3[[#This Row],[Secuencia]]</f>
        <v>ELE0107</v>
      </c>
      <c r="D187" s="14" t="str">
        <f>+[1]!Tabla3[[#This Row],[Descripcion]]</f>
        <v xml:space="preserve">TUBOS FLUORECENTES DE 18 WATTS </v>
      </c>
      <c r="E187" s="13" t="str">
        <f>+[1]!Tabla3[[#This Row],[Unidad de medida]]</f>
        <v>UNIDAD</v>
      </c>
      <c r="F187" s="15">
        <f>+[1]!INVENTARIO[[#This Row],[CANTIDAD INICIAL]]+[1]!INVENTARIO[[#This Row],[ENTRADAS]]-[1]!INVENTARIO[[#This Row],[SALIDAS]]+[1]!INVENTARIO[[#This Row],[AJUSTES]]</f>
        <v>18</v>
      </c>
      <c r="G187" s="16">
        <f>IFERROR(_xlfn.XLOOKUP([1]!INVENTARIO[[#This Row],[CODIGO CONCATENADO]],[1]!Tabla1[[CODIGO CONCATENADO ]],[1]!Tabla1[COSTO],,0,-1),"")</f>
        <v>1080</v>
      </c>
      <c r="H187" s="16">
        <f>+IFERROR([1]!INVENTARIO[[#This Row],[STOCK (BALANCE)]]*[1]!INVENTARIO[[#This Row],[COSTO UNITARIO]],"")</f>
        <v>19440</v>
      </c>
    </row>
    <row r="188" spans="1:8" x14ac:dyDescent="0.25">
      <c r="A188" s="17">
        <f>IFERROR(_xlfn.XLOOKUP([1]!INVENTARIO[[#This Row],[CODIGO CONCATENADO]],[1]!Tabla1[[CODIGO CONCATENADO ]],[1]!Tabla1[FECHA],,0,-1),"")</f>
        <v>44592</v>
      </c>
      <c r="B188" s="17">
        <f>IFERROR(_xlfn.XLOOKUP([1]!INVENTARIO[[#This Row],[CODIGO CONCATENADO]],[1]!Tabla1[[CODIGO CONCATENADO ]],[1]!Tabla1[FECHA],,0,-1),"")</f>
        <v>44592</v>
      </c>
      <c r="C188" s="18" t="str">
        <f>+[1]!Tabla3[[#This Row],[Secuencia]]</f>
        <v>ELE0108</v>
      </c>
      <c r="D188" s="19" t="str">
        <f>+[1]!Tabla3[[#This Row],[Descripcion]]</f>
        <v xml:space="preserve">TUBOS FLUORECENTES DE 59 WATTS </v>
      </c>
      <c r="E188" s="18" t="str">
        <f>+[1]!Tabla3[[#This Row],[Unidad de medida]]</f>
        <v>UNIDAD</v>
      </c>
      <c r="F188" s="20">
        <f>+[1]!INVENTARIO[[#This Row],[CANTIDAD INICIAL]]+[1]!INVENTARIO[[#This Row],[ENTRADAS]]-[1]!INVENTARIO[[#This Row],[SALIDAS]]+[1]!INVENTARIO[[#This Row],[AJUSTES]]</f>
        <v>20</v>
      </c>
      <c r="G188" s="21">
        <f>IFERROR(_xlfn.XLOOKUP([1]!INVENTARIO[[#This Row],[CODIGO CONCATENADO]],[1]!Tabla1[[CODIGO CONCATENADO ]],[1]!Tabla1[COSTO],,0,-1),"")</f>
        <v>0</v>
      </c>
      <c r="H188" s="21">
        <f>+IFERROR([1]!INVENTARIO[[#This Row],[STOCK (BALANCE)]]*[1]!INVENTARIO[[#This Row],[COSTO UNITARIO]],"")</f>
        <v>0</v>
      </c>
    </row>
    <row r="189" spans="1:8" x14ac:dyDescent="0.25">
      <c r="A189" s="12">
        <f>IFERROR(_xlfn.XLOOKUP([1]!INVENTARIO[[#This Row],[CODIGO CONCATENADO]],[1]!Tabla1[[CODIGO CONCATENADO ]],[1]!Tabla1[FECHA],,0,-1),"")</f>
        <v>44540</v>
      </c>
      <c r="B189" s="12">
        <f>IFERROR(_xlfn.XLOOKUP([1]!INVENTARIO[[#This Row],[CODIGO CONCATENADO]],[1]!Tabla1[[CODIGO CONCATENADO ]],[1]!Tabla1[FECHA],,0,-1),"")</f>
        <v>44540</v>
      </c>
      <c r="C189" s="13" t="str">
        <f>+[1]!Tabla3[[#This Row],[Secuencia]]</f>
        <v>ELE0109</v>
      </c>
      <c r="D189" s="14" t="str">
        <f>+[1]!Tabla3[[#This Row],[Descripcion]]</f>
        <v>VARILLA DE TIERRA 5/8</v>
      </c>
      <c r="E189" s="13" t="str">
        <f>+[1]!Tabla3[[#This Row],[Unidad de medida]]</f>
        <v>UNIDAD</v>
      </c>
      <c r="F189" s="15">
        <f>+[1]!INVENTARIO[[#This Row],[CANTIDAD INICIAL]]+[1]!INVENTARIO[[#This Row],[ENTRADAS]]-[1]!INVENTARIO[[#This Row],[SALIDAS]]+[1]!INVENTARIO[[#This Row],[AJUSTES]]</f>
        <v>6</v>
      </c>
      <c r="G189" s="16">
        <f>IFERROR(_xlfn.XLOOKUP([1]!INVENTARIO[[#This Row],[CODIGO CONCATENADO]],[1]!Tabla1[[CODIGO CONCATENADO ]],[1]!Tabla1[COSTO],,0,-1),"")</f>
        <v>1115</v>
      </c>
      <c r="H189" s="16">
        <f>+IFERROR([1]!INVENTARIO[[#This Row],[STOCK (BALANCE)]]*[1]!INVENTARIO[[#This Row],[COSTO UNITARIO]],"")</f>
        <v>6690</v>
      </c>
    </row>
    <row r="190" spans="1:8" x14ac:dyDescent="0.25">
      <c r="A190" s="17">
        <f>IFERROR(_xlfn.XLOOKUP([1]!INVENTARIO[[#This Row],[CODIGO CONCATENADO]],[1]!Tabla1[[CODIGO CONCATENADO ]],[1]!Tabla1[FECHA],,0,-1),"")</f>
        <v>44026</v>
      </c>
      <c r="B190" s="17">
        <f>IFERROR(_xlfn.XLOOKUP([1]!INVENTARIO[[#This Row],[CODIGO CONCATENADO]],[1]!Tabla1[[CODIGO CONCATENADO ]],[1]!Tabla1[FECHA],,0,-1),"")</f>
        <v>44026</v>
      </c>
      <c r="C190" s="18" t="str">
        <f>+[1]!Tabla3[[#This Row],[Secuencia]]</f>
        <v>ELE0110</v>
      </c>
      <c r="D190" s="19" t="str">
        <f>+[1]!Tabla3[[#This Row],[Descripcion]]</f>
        <v>VOLTIMETRO</v>
      </c>
      <c r="E190" s="18" t="str">
        <f>+[1]!Tabla3[[#This Row],[Unidad de medida]]</f>
        <v xml:space="preserve">UNIDAD </v>
      </c>
      <c r="F190" s="20">
        <f>+[1]!INVENTARIO[[#This Row],[CANTIDAD INICIAL]]+[1]!INVENTARIO[[#This Row],[ENTRADAS]]-[1]!INVENTARIO[[#This Row],[SALIDAS]]+[1]!INVENTARIO[[#This Row],[AJUSTES]]</f>
        <v>0</v>
      </c>
      <c r="G190" s="21">
        <f>IFERROR(_xlfn.XLOOKUP([1]!INVENTARIO[[#This Row],[CODIGO CONCATENADO]],[1]!Tabla1[[CODIGO CONCATENADO ]],[1]!Tabla1[COSTO],,0,-1),"")</f>
        <v>4638</v>
      </c>
      <c r="H190" s="21">
        <f>+IFERROR([1]!INVENTARIO[[#This Row],[STOCK (BALANCE)]]*[1]!INVENTARIO[[#This Row],[COSTO UNITARIO]],"")</f>
        <v>0</v>
      </c>
    </row>
    <row r="191" spans="1:8" x14ac:dyDescent="0.25">
      <c r="A191" s="12">
        <f>IFERROR(_xlfn.XLOOKUP([1]!INVENTARIO[[#This Row],[CODIGO CONCATENADO]],[1]!Tabla1[[CODIGO CONCATENADO ]],[1]!Tabla1[FECHA],,0,-1),"")</f>
        <v>44567</v>
      </c>
      <c r="B191" s="12">
        <f>IFERROR(_xlfn.XLOOKUP([1]!INVENTARIO[[#This Row],[CODIGO CONCATENADO]],[1]!Tabla1[[CODIGO CONCATENADO ]],[1]!Tabla1[FECHA],,0,-1),"")</f>
        <v>44567</v>
      </c>
      <c r="C191" s="13" t="str">
        <f>+[1]!Tabla3[[#This Row],[Secuencia]]</f>
        <v>ELE0111</v>
      </c>
      <c r="D191" s="14" t="str">
        <f>+[1]!Tabla3[[#This Row],[Descripcion]]</f>
        <v xml:space="preserve">ELECTROD0S DE BRONCE </v>
      </c>
      <c r="E191" s="13" t="str">
        <f>+[1]!Tabla3[[#This Row],[Unidad de medida]]</f>
        <v>UNIDAD</v>
      </c>
      <c r="F191" s="15">
        <f>+[1]!INVENTARIO[[#This Row],[CANTIDAD INICIAL]]+[1]!INVENTARIO[[#This Row],[ENTRADAS]]-[1]!INVENTARIO[[#This Row],[SALIDAS]]+[1]!INVENTARIO[[#This Row],[AJUSTES]]</f>
        <v>56</v>
      </c>
      <c r="G191" s="16">
        <f>IFERROR(_xlfn.XLOOKUP([1]!INVENTARIO[[#This Row],[CODIGO CONCATENADO]],[1]!Tabla1[[CODIGO CONCATENADO ]],[1]!Tabla1[COSTO],,0,-1),"")</f>
        <v>6.8</v>
      </c>
      <c r="H191" s="16">
        <f>+IFERROR([1]!INVENTARIO[[#This Row],[STOCK (BALANCE)]]*[1]!INVENTARIO[[#This Row],[COSTO UNITARIO]],"")</f>
        <v>380.8</v>
      </c>
    </row>
    <row r="192" spans="1:8" x14ac:dyDescent="0.25">
      <c r="A192" s="17">
        <f>IFERROR(_xlfn.XLOOKUP([1]!INVENTARIO[[#This Row],[CODIGO CONCATENADO]],[1]!Tabla1[[CODIGO CONCATENADO ]],[1]!Tabla1[FECHA],,0,-1),"")</f>
        <v>44699</v>
      </c>
      <c r="B192" s="17">
        <f>IFERROR(_xlfn.XLOOKUP([1]!INVENTARIO[[#This Row],[CODIGO CONCATENADO]],[1]!Tabla1[[CODIGO CONCATENADO ]],[1]!Tabla1[FECHA],,0,-1),"")</f>
        <v>44699</v>
      </c>
      <c r="C192" s="18" t="str">
        <f>+[1]!Tabla3[[#This Row],[Secuencia]]</f>
        <v>ELE0112</v>
      </c>
      <c r="D192" s="19" t="str">
        <f>+[1]!Tabla3[[#This Row],[Descripcion]]</f>
        <v xml:space="preserve">CANALETAS DE 1 1/2 CON ADHESIVO </v>
      </c>
      <c r="E192" s="18" t="str">
        <f>+[1]!Tabla3[[#This Row],[Unidad de medida]]</f>
        <v>UNIDAD</v>
      </c>
      <c r="F192" s="20">
        <f>+[1]!INVENTARIO[[#This Row],[CANTIDAD INICIAL]]+[1]!INVENTARIO[[#This Row],[ENTRADAS]]-[1]!INVENTARIO[[#This Row],[SALIDAS]]+[1]!INVENTARIO[[#This Row],[AJUSTES]]</f>
        <v>30</v>
      </c>
      <c r="G192" s="21">
        <f>IFERROR(_xlfn.XLOOKUP([1]!INVENTARIO[[#This Row],[CODIGO CONCATENADO]],[1]!Tabla1[[CODIGO CONCATENADO ]],[1]!Tabla1[COSTO],,0,-1),"")</f>
        <v>189.75</v>
      </c>
      <c r="H192" s="21">
        <f>+IFERROR([1]!INVENTARIO[[#This Row],[STOCK (BALANCE)]]*[1]!INVENTARIO[[#This Row],[COSTO UNITARIO]],"")</f>
        <v>5692.5</v>
      </c>
    </row>
    <row r="193" spans="1:8" x14ac:dyDescent="0.25">
      <c r="A193" s="12">
        <f>IFERROR(_xlfn.XLOOKUP([1]!INVENTARIO[[#This Row],[CODIGO CONCATENADO]],[1]!Tabla1[[CODIGO CONCATENADO ]],[1]!Tabla1[FECHA],,0,-1),"")</f>
        <v>44699</v>
      </c>
      <c r="B193" s="12">
        <f>IFERROR(_xlfn.XLOOKUP([1]!INVENTARIO[[#This Row],[CODIGO CONCATENADO]],[1]!Tabla1[[CODIGO CONCATENADO ]],[1]!Tabla1[FECHA],,0,-1),"")</f>
        <v>44699</v>
      </c>
      <c r="C193" s="13" t="str">
        <f>+[1]!Tabla3[[#This Row],[Secuencia]]</f>
        <v>ELE0113</v>
      </c>
      <c r="D193" s="14" t="str">
        <f>+[1]!Tabla3[[#This Row],[Descripcion]]</f>
        <v xml:space="preserve">CANALETAS DE 2X2  CON ADHESIVO </v>
      </c>
      <c r="E193" s="13">
        <f>+[1]!Tabla3[[#This Row],[Unidad de medida]]</f>
        <v>0</v>
      </c>
      <c r="F193" s="15">
        <f>+[1]!INVENTARIO[[#This Row],[CANTIDAD INICIAL]]+[1]!INVENTARIO[[#This Row],[ENTRADAS]]-[1]!INVENTARIO[[#This Row],[SALIDAS]]+[1]!INVENTARIO[[#This Row],[AJUSTES]]</f>
        <v>20</v>
      </c>
      <c r="G193" s="16">
        <f>IFERROR(_xlfn.XLOOKUP([1]!INVENTARIO[[#This Row],[CODIGO CONCATENADO]],[1]!Tabla1[[CODIGO CONCATENADO ]],[1]!Tabla1[COSTO],,0,-1),"")</f>
        <v>263.35000000000002</v>
      </c>
      <c r="H193" s="16">
        <f>+IFERROR([1]!INVENTARIO[[#This Row],[STOCK (BALANCE)]]*[1]!INVENTARIO[[#This Row],[COSTO UNITARIO]],"")</f>
        <v>5267</v>
      </c>
    </row>
    <row r="194" spans="1:8" x14ac:dyDescent="0.25">
      <c r="A194" s="17">
        <f>IFERROR(_xlfn.XLOOKUP([1]!INVENTARIO[[#This Row],[CODIGO CONCATENADO]],[1]!Tabla1[[CODIGO CONCATENADO ]],[1]!Tabla1[FECHA],,0,-1),"")</f>
        <v>44700</v>
      </c>
      <c r="B194" s="17">
        <f>IFERROR(_xlfn.XLOOKUP([1]!INVENTARIO[[#This Row],[CODIGO CONCATENADO]],[1]!Tabla1[[CODIGO CONCATENADO ]],[1]!Tabla1[FECHA],,0,-1),"")</f>
        <v>44700</v>
      </c>
      <c r="C194" s="18" t="str">
        <f>+[1]!Tabla3[[#This Row],[Secuencia]]</f>
        <v>ELE0114</v>
      </c>
      <c r="D194" s="19" t="str">
        <f>+[1]!Tabla3[[#This Row],[Descripcion]]</f>
        <v>ROCETA DE PORCELANA</v>
      </c>
      <c r="E194" s="18" t="str">
        <f>+[1]!Tabla3[[#This Row],[Unidad de medida]]</f>
        <v>UNIDAD</v>
      </c>
      <c r="F194" s="20">
        <f>+[1]!INVENTARIO[[#This Row],[CANTIDAD INICIAL]]+[1]!INVENTARIO[[#This Row],[ENTRADAS]]-[1]!INVENTARIO[[#This Row],[SALIDAS]]+[1]!INVENTARIO[[#This Row],[AJUSTES]]</f>
        <v>10</v>
      </c>
      <c r="G194" s="21">
        <f>IFERROR(_xlfn.XLOOKUP([1]!INVENTARIO[[#This Row],[CODIGO CONCATENADO]],[1]!Tabla1[[CODIGO CONCATENADO ]],[1]!Tabla1[COSTO],,0,-1),"")</f>
        <v>94.3</v>
      </c>
      <c r="H194" s="21">
        <f>+IFERROR([1]!INVENTARIO[[#This Row],[STOCK (BALANCE)]]*[1]!INVENTARIO[[#This Row],[COSTO UNITARIO]],"")</f>
        <v>943</v>
      </c>
    </row>
    <row r="195" spans="1:8" x14ac:dyDescent="0.25">
      <c r="A195" s="12">
        <f>IFERROR(_xlfn.XLOOKUP([1]!INVENTARIO[[#This Row],[CODIGO CONCATENADO]],[1]!Tabla1[[CODIGO CONCATENADO ]],[1]!Tabla1[FECHA],,0,-1),"")</f>
        <v>44028</v>
      </c>
      <c r="B195" s="12">
        <f>IFERROR(_xlfn.XLOOKUP([1]!INVENTARIO[[#This Row],[CODIGO CONCATENADO]],[1]!Tabla1[[CODIGO CONCATENADO ]],[1]!Tabla1[FECHA],,0,-1),"")</f>
        <v>44028</v>
      </c>
      <c r="C195" s="13" t="str">
        <f>+[1]!Tabla3[[#This Row],[Secuencia]]</f>
        <v>EQU0001</v>
      </c>
      <c r="D195" s="14" t="str">
        <f>+[1]!Tabla3[[#This Row],[Descripcion]]</f>
        <v>BOMBA DE AIRE MANUAL (PARA GOMAS)</v>
      </c>
      <c r="E195" s="13" t="str">
        <f>+[1]!Tabla3[[#This Row],[Unidad de medida]]</f>
        <v xml:space="preserve">UNIDAD </v>
      </c>
      <c r="F195" s="15">
        <f>+[1]!INVENTARIO[[#This Row],[CANTIDAD INICIAL]]+[1]!INVENTARIO[[#This Row],[ENTRADAS]]-[1]!INVENTARIO[[#This Row],[SALIDAS]]+[1]!INVENTARIO[[#This Row],[AJUSTES]]</f>
        <v>1</v>
      </c>
      <c r="G195" s="16">
        <f>IFERROR(_xlfn.XLOOKUP([1]!INVENTARIO[[#This Row],[CODIGO CONCATENADO]],[1]!Tabla1[[CODIGO CONCATENADO ]],[1]!Tabla1[COSTO],,0,-1),"")</f>
        <v>546</v>
      </c>
      <c r="H195" s="16">
        <f>+IFERROR([1]!INVENTARIO[[#This Row],[STOCK (BALANCE)]]*[1]!INVENTARIO[[#This Row],[COSTO UNITARIO]],"")</f>
        <v>546</v>
      </c>
    </row>
    <row r="196" spans="1:8" ht="30" x14ac:dyDescent="0.25">
      <c r="A196" s="17">
        <f>IFERROR(_xlfn.XLOOKUP([1]!INVENTARIO[[#This Row],[CODIGO CONCATENADO]],[1]!Tabla1[[CODIGO CONCATENADO ]],[1]!Tabla1[FECHA],,0,-1),"")</f>
        <v>44540</v>
      </c>
      <c r="B196" s="17">
        <f>IFERROR(_xlfn.XLOOKUP([1]!INVENTARIO[[#This Row],[CODIGO CONCATENADO]],[1]!Tabla1[[CODIGO CONCATENADO ]],[1]!Tabla1[FECHA],,0,-1),"")</f>
        <v>44540</v>
      </c>
      <c r="C196" s="18" t="str">
        <f>+[1]!Tabla3[[#This Row],[Secuencia]]</f>
        <v>EQU0002</v>
      </c>
      <c r="D196" s="19" t="str">
        <f>+[1]!Tabla3[[#This Row],[Descripcion]]</f>
        <v xml:space="preserve">BOMBA DE VACIO PARA INSTALAR AIRE ACONDICIONADO 5 CFM </v>
      </c>
      <c r="E196" s="18" t="str">
        <f>+[1]!Tabla3[[#This Row],[Unidad de medida]]</f>
        <v>UNIDAD</v>
      </c>
      <c r="F196" s="20">
        <f>+[1]!INVENTARIO[[#This Row],[CANTIDAD INICIAL]]+[1]!INVENTARIO[[#This Row],[ENTRADAS]]-[1]!INVENTARIO[[#This Row],[SALIDAS]]+[1]!INVENTARIO[[#This Row],[AJUSTES]]</f>
        <v>1</v>
      </c>
      <c r="G196" s="21">
        <f>IFERROR(_xlfn.XLOOKUP([1]!INVENTARIO[[#This Row],[CODIGO CONCATENADO]],[1]!Tabla1[[CODIGO CONCATENADO ]],[1]!Tabla1[COSTO],,0,-1),"")</f>
        <v>7800</v>
      </c>
      <c r="H196" s="21">
        <f>+IFERROR([1]!INVENTARIO[[#This Row],[STOCK (BALANCE)]]*[1]!INVENTARIO[[#This Row],[COSTO UNITARIO]],"")</f>
        <v>7800</v>
      </c>
    </row>
    <row r="197" spans="1:8" x14ac:dyDescent="0.25">
      <c r="A197" s="12">
        <f>IFERROR(_xlfn.XLOOKUP([1]!INVENTARIO[[#This Row],[CODIGO CONCATENADO]],[1]!Tabla1[[CODIGO CONCATENADO ]],[1]!Tabla1[FECHA],,0,-1),"")</f>
        <v>44592</v>
      </c>
      <c r="B197" s="12">
        <f>IFERROR(_xlfn.XLOOKUP([1]!INVENTARIO[[#This Row],[CODIGO CONCATENADO]],[1]!Tabla1[[CODIGO CONCATENADO ]],[1]!Tabla1[FECHA],,0,-1),"")</f>
        <v>44592</v>
      </c>
      <c r="C197" s="13" t="str">
        <f>+[1]!Tabla3[[#This Row],[Secuencia]]</f>
        <v>EQU0003</v>
      </c>
      <c r="D197" s="14" t="str">
        <f>+[1]!Tabla3[[#This Row],[Descripcion]]</f>
        <v>BOMBA LEO TRIFASICA DE 5.5 HP</v>
      </c>
      <c r="E197" s="13" t="str">
        <f>+[1]!Tabla3[[#This Row],[Unidad de medida]]</f>
        <v>UNIDAD</v>
      </c>
      <c r="F197" s="15">
        <f>+[1]!INVENTARIO[[#This Row],[CANTIDAD INICIAL]]+[1]!INVENTARIO[[#This Row],[ENTRADAS]]-[1]!INVENTARIO[[#This Row],[SALIDAS]]+[1]!INVENTARIO[[#This Row],[AJUSTES]]</f>
        <v>0</v>
      </c>
      <c r="G197" s="16">
        <f>IFERROR(_xlfn.XLOOKUP([1]!INVENTARIO[[#This Row],[CODIGO CONCATENADO]],[1]!Tabla1[[CODIGO CONCATENADO ]],[1]!Tabla1[COSTO],,0,-1),"")</f>
        <v>22788.560000000001</v>
      </c>
      <c r="H197" s="16">
        <f>+IFERROR([1]!INVENTARIO[[#This Row],[STOCK (BALANCE)]]*[1]!INVENTARIO[[#This Row],[COSTO UNITARIO]],"")</f>
        <v>0</v>
      </c>
    </row>
    <row r="198" spans="1:8" ht="30" x14ac:dyDescent="0.25">
      <c r="A198" s="17">
        <f>IFERROR(_xlfn.XLOOKUP([1]!INVENTARIO[[#This Row],[CODIGO CONCATENADO]],[1]!Tabla1[[CODIGO CONCATENADO ]],[1]!Tabla1[FECHA],,0,-1),"")</f>
        <v>44540</v>
      </c>
      <c r="B198" s="17">
        <f>IFERROR(_xlfn.XLOOKUP([1]!INVENTARIO[[#This Row],[CODIGO CONCATENADO]],[1]!Tabla1[[CODIGO CONCATENADO ]],[1]!Tabla1[FECHA],,0,-1),"")</f>
        <v>44540</v>
      </c>
      <c r="C198" s="18" t="str">
        <f>+[1]!Tabla3[[#This Row],[Secuencia]]</f>
        <v>EQU0004</v>
      </c>
      <c r="D198" s="19" t="str">
        <f>+[1]!Tabla3[[#This Row],[Descripcion]]</f>
        <v>BOMBA DE AGUA 2 HP MONOFASICA PARA CISTERNA TRUPER</v>
      </c>
      <c r="E198" s="18" t="str">
        <f>+[1]!Tabla3[[#This Row],[Unidad de medida]]</f>
        <v>UNIDAD</v>
      </c>
      <c r="F198" s="20">
        <f>+[1]!INVENTARIO[[#This Row],[CANTIDAD INICIAL]]+[1]!INVENTARIO[[#This Row],[ENTRADAS]]-[1]!INVENTARIO[[#This Row],[SALIDAS]]+[1]!INVENTARIO[[#This Row],[AJUSTES]]</f>
        <v>1</v>
      </c>
      <c r="G198" s="21">
        <f>IFERROR(_xlfn.XLOOKUP([1]!INVENTARIO[[#This Row],[CODIGO CONCATENADO]],[1]!Tabla1[[CODIGO CONCATENADO ]],[1]!Tabla1[COSTO],,0,-1),"")</f>
        <v>13000</v>
      </c>
      <c r="H198" s="21">
        <f>+IFERROR([1]!INVENTARIO[[#This Row],[STOCK (BALANCE)]]*[1]!INVENTARIO[[#This Row],[COSTO UNITARIO]],"")</f>
        <v>13000</v>
      </c>
    </row>
    <row r="199" spans="1:8" ht="30" x14ac:dyDescent="0.25">
      <c r="A199" s="12">
        <f>IFERROR(_xlfn.XLOOKUP([1]!INVENTARIO[[#This Row],[CODIGO CONCATENADO]],[1]!Tabla1[[CODIGO CONCATENADO ]],[1]!Tabla1[FECHA],,0,-1),"")</f>
        <v>44540</v>
      </c>
      <c r="B199" s="12">
        <f>IFERROR(_xlfn.XLOOKUP([1]!INVENTARIO[[#This Row],[CODIGO CONCATENADO]],[1]!Tabla1[[CODIGO CONCATENADO ]],[1]!Tabla1[FECHA],,0,-1),"")</f>
        <v>44540</v>
      </c>
      <c r="C199" s="13" t="str">
        <f>+[1]!Tabla3[[#This Row],[Secuencia]]</f>
        <v>EQU0005</v>
      </c>
      <c r="D199" s="14" t="str">
        <f>+[1]!Tabla3[[#This Row],[Descripcion]]</f>
        <v>BOMBA DE AGUA 4 HP MONOFASICA PARA CISTERNA TRUPER</v>
      </c>
      <c r="E199" s="13" t="str">
        <f>+[1]!Tabla3[[#This Row],[Unidad de medida]]</f>
        <v>UNIDAD</v>
      </c>
      <c r="F199" s="15">
        <f>+[1]!INVENTARIO[[#This Row],[CANTIDAD INICIAL]]+[1]!INVENTARIO[[#This Row],[ENTRADAS]]-[1]!INVENTARIO[[#This Row],[SALIDAS]]+[1]!INVENTARIO[[#This Row],[AJUSTES]]</f>
        <v>0</v>
      </c>
      <c r="G199" s="16">
        <f>IFERROR(_xlfn.XLOOKUP([1]!INVENTARIO[[#This Row],[CODIGO CONCATENADO]],[1]!Tabla1[[CODIGO CONCATENADO ]],[1]!Tabla1[COSTO],,0,-1),"")</f>
        <v>36200</v>
      </c>
      <c r="H199" s="16">
        <f>+IFERROR([1]!INVENTARIO[[#This Row],[STOCK (BALANCE)]]*[1]!INVENTARIO[[#This Row],[COSTO UNITARIO]],"")</f>
        <v>0</v>
      </c>
    </row>
    <row r="200" spans="1:8" x14ac:dyDescent="0.25">
      <c r="A200" s="17">
        <f>IFERROR(_xlfn.XLOOKUP([1]!INVENTARIO[[#This Row],[CODIGO CONCATENADO]],[1]!Tabla1[[CODIGO CONCATENADO ]],[1]!Tabla1[FECHA],,0,-1),"")</f>
        <v>44027</v>
      </c>
      <c r="B200" s="17">
        <f>IFERROR(_xlfn.XLOOKUP([1]!INVENTARIO[[#This Row],[CODIGO CONCATENADO]],[1]!Tabla1[[CODIGO CONCATENADO ]],[1]!Tabla1[FECHA],,0,-1),"")</f>
        <v>44027</v>
      </c>
      <c r="C200" s="18" t="str">
        <f>+[1]!Tabla3[[#This Row],[Secuencia]]</f>
        <v>EQU0006</v>
      </c>
      <c r="D200" s="19" t="str">
        <f>+[1]!Tabla3[[#This Row],[Descripcion]]</f>
        <v>CASCOS MOTOCROSS NEGROS XL</v>
      </c>
      <c r="E200" s="18" t="str">
        <f>+[1]!Tabla3[[#This Row],[Unidad de medida]]</f>
        <v xml:space="preserve">UNIDAD </v>
      </c>
      <c r="F200" s="20">
        <f>+[1]!INVENTARIO[[#This Row],[CANTIDAD INICIAL]]+[1]!INVENTARIO[[#This Row],[ENTRADAS]]-[1]!INVENTARIO[[#This Row],[SALIDAS]]+[1]!INVENTARIO[[#This Row],[AJUSTES]]</f>
        <v>0</v>
      </c>
      <c r="G200" s="21">
        <f>IFERROR(_xlfn.XLOOKUP([1]!INVENTARIO[[#This Row],[CODIGO CONCATENADO]],[1]!Tabla1[[CODIGO CONCATENADO ]],[1]!Tabla1[COSTO],,0,-1),"")</f>
        <v>2830.23</v>
      </c>
      <c r="H200" s="21">
        <f>+IFERROR([1]!INVENTARIO[[#This Row],[STOCK (BALANCE)]]*[1]!INVENTARIO[[#This Row],[COSTO UNITARIO]],"")</f>
        <v>0</v>
      </c>
    </row>
    <row r="201" spans="1:8" x14ac:dyDescent="0.25">
      <c r="A201" s="12">
        <f>IFERROR(_xlfn.XLOOKUP([1]!INVENTARIO[[#This Row],[CODIGO CONCATENADO]],[1]!Tabla1[[CODIGO CONCATENADO ]],[1]!Tabla1[FECHA],,0,-1),"")</f>
        <v>44592</v>
      </c>
      <c r="B201" s="12">
        <f>IFERROR(_xlfn.XLOOKUP([1]!INVENTARIO[[#This Row],[CODIGO CONCATENADO]],[1]!Tabla1[[CODIGO CONCATENADO ]],[1]!Tabla1[FECHA],,0,-1),"")</f>
        <v>44592</v>
      </c>
      <c r="C201" s="13" t="str">
        <f>+[1]!Tabla3[[#This Row],[Secuencia]]</f>
        <v>EQU0007</v>
      </c>
      <c r="D201" s="14" t="str">
        <f>+[1]!Tabla3[[#This Row],[Descripcion]]</f>
        <v>CAMAROTES DOBLES</v>
      </c>
      <c r="E201" s="13" t="str">
        <f>+[1]!Tabla3[[#This Row],[Unidad de medida]]</f>
        <v>UNIDAD</v>
      </c>
      <c r="F201" s="15">
        <f>+[1]!INVENTARIO[[#This Row],[CANTIDAD INICIAL]]+[1]!INVENTARIO[[#This Row],[ENTRADAS]]-[1]!INVENTARIO[[#This Row],[SALIDAS]]+[1]!INVENTARIO[[#This Row],[AJUSTES]]</f>
        <v>2</v>
      </c>
      <c r="G201" s="16">
        <f>IFERROR(_xlfn.XLOOKUP([1]!INVENTARIO[[#This Row],[CODIGO CONCATENADO]],[1]!Tabla1[[CODIGO CONCATENADO ]],[1]!Tabla1[COSTO],,0,-1),"")</f>
        <v>0</v>
      </c>
      <c r="H201" s="16">
        <f>+IFERROR([1]!INVENTARIO[[#This Row],[STOCK (BALANCE)]]*[1]!INVENTARIO[[#This Row],[COSTO UNITARIO]],"")</f>
        <v>0</v>
      </c>
    </row>
    <row r="202" spans="1:8" x14ac:dyDescent="0.25">
      <c r="A202" s="17">
        <f>IFERROR(_xlfn.XLOOKUP([1]!INVENTARIO[[#This Row],[CODIGO CONCATENADO]],[1]!Tabla1[[CODIGO CONCATENADO ]],[1]!Tabla1[FECHA],,0,-1),"")</f>
        <v>44028</v>
      </c>
      <c r="B202" s="17">
        <f>IFERROR(_xlfn.XLOOKUP([1]!INVENTARIO[[#This Row],[CODIGO CONCATENADO]],[1]!Tabla1[[CODIGO CONCATENADO ]],[1]!Tabla1[FECHA],,0,-1),"")</f>
        <v>44028</v>
      </c>
      <c r="C202" s="18" t="str">
        <f>+[1]!Tabla3[[#This Row],[Secuencia]]</f>
        <v>EQU0008</v>
      </c>
      <c r="D202" s="19" t="str">
        <f>+[1]!Tabla3[[#This Row],[Descripcion]]</f>
        <v xml:space="preserve">CARRETILLA </v>
      </c>
      <c r="E202" s="18" t="str">
        <f>+[1]!Tabla3[[#This Row],[Unidad de medida]]</f>
        <v>UNIDAD</v>
      </c>
      <c r="F202" s="20">
        <f>+[1]!INVENTARIO[[#This Row],[CANTIDAD INICIAL]]+[1]!INVENTARIO[[#This Row],[ENTRADAS]]-[1]!INVENTARIO[[#This Row],[SALIDAS]]+[1]!INVENTARIO[[#This Row],[AJUSTES]]</f>
        <v>0</v>
      </c>
      <c r="G202" s="21">
        <f>IFERROR(_xlfn.XLOOKUP([1]!INVENTARIO[[#This Row],[CODIGO CONCATENADO]],[1]!Tabla1[[CODIGO CONCATENADO ]],[1]!Tabla1[COSTO],,0,-1),"")</f>
        <v>2818.8</v>
      </c>
      <c r="H202" s="21">
        <f>+IFERROR([1]!INVENTARIO[[#This Row],[STOCK (BALANCE)]]*[1]!INVENTARIO[[#This Row],[COSTO UNITARIO]],"")</f>
        <v>0</v>
      </c>
    </row>
    <row r="203" spans="1:8" x14ac:dyDescent="0.25">
      <c r="A203" s="12">
        <f>IFERROR(_xlfn.XLOOKUP([1]!INVENTARIO[[#This Row],[CODIGO CONCATENADO]],[1]!Tabla1[[CODIGO CONCATENADO ]],[1]!Tabla1[FECHA],,0,-1),"")</f>
        <v>44028</v>
      </c>
      <c r="B203" s="12">
        <f>IFERROR(_xlfn.XLOOKUP([1]!INVENTARIO[[#This Row],[CODIGO CONCATENADO]],[1]!Tabla1[[CODIGO CONCATENADO ]],[1]!Tabla1[FECHA],,0,-1),"")</f>
        <v>44028</v>
      </c>
      <c r="C203" s="13" t="str">
        <f>+[1]!Tabla3[[#This Row],[Secuencia]]</f>
        <v>EQU0009</v>
      </c>
      <c r="D203" s="14" t="str">
        <f>+[1]!Tabla3[[#This Row],[Descripcion]]</f>
        <v xml:space="preserve">CARRITOS DE CARGA CON RUEDAS </v>
      </c>
      <c r="E203" s="13" t="str">
        <f>+[1]!Tabla3[[#This Row],[Unidad de medida]]</f>
        <v>UNIDAD</v>
      </c>
      <c r="F203" s="15">
        <f>+[1]!INVENTARIO[[#This Row],[CANTIDAD INICIAL]]+[1]!INVENTARIO[[#This Row],[ENTRADAS]]-[1]!INVENTARIO[[#This Row],[SALIDAS]]+[1]!INVENTARIO[[#This Row],[AJUSTES]]</f>
        <v>1</v>
      </c>
      <c r="G203" s="16">
        <f>IFERROR(_xlfn.XLOOKUP([1]!INVENTARIO[[#This Row],[CODIGO CONCATENADO]],[1]!Tabla1[[CODIGO CONCATENADO ]],[1]!Tabla1[COSTO],,0,-1),"")</f>
        <v>2164.8000000000002</v>
      </c>
      <c r="H203" s="16">
        <f>+IFERROR([1]!INVENTARIO[[#This Row],[STOCK (BALANCE)]]*[1]!INVENTARIO[[#This Row],[COSTO UNITARIO]],"")</f>
        <v>2164.8000000000002</v>
      </c>
    </row>
    <row r="204" spans="1:8" x14ac:dyDescent="0.25">
      <c r="A204" s="17">
        <f>IFERROR(_xlfn.XLOOKUP([1]!INVENTARIO[[#This Row],[CODIGO CONCATENADO]],[1]!Tabla1[[CODIGO CONCATENADO ]],[1]!Tabla1[FECHA],,0,-1),"")</f>
        <v>44028</v>
      </c>
      <c r="B204" s="17">
        <f>IFERROR(_xlfn.XLOOKUP([1]!INVENTARIO[[#This Row],[CODIGO CONCATENADO]],[1]!Tabla1[[CODIGO CONCATENADO ]],[1]!Tabla1[FECHA],,0,-1),"")</f>
        <v>44028</v>
      </c>
      <c r="C204" s="18" t="str">
        <f>+[1]!Tabla3[[#This Row],[Secuencia]]</f>
        <v>EQU0010</v>
      </c>
      <c r="D204" s="19" t="str">
        <f>+[1]!Tabla3[[#This Row],[Descripcion]]</f>
        <v>CINCEL 3/4X12 PUNTA PLANA</v>
      </c>
      <c r="E204" s="18" t="str">
        <f>+[1]!Tabla3[[#This Row],[Unidad de medida]]</f>
        <v>UNIDAD</v>
      </c>
      <c r="F204" s="20">
        <f>+[1]!INVENTARIO[[#This Row],[CANTIDAD INICIAL]]+[1]!INVENTARIO[[#This Row],[ENTRADAS]]-[1]!INVENTARIO[[#This Row],[SALIDAS]]+[1]!INVENTARIO[[#This Row],[AJUSTES]]</f>
        <v>0</v>
      </c>
      <c r="G204" s="21">
        <f>IFERROR(_xlfn.XLOOKUP([1]!INVENTARIO[[#This Row],[CODIGO CONCATENADO]],[1]!Tabla1[[CODIGO CONCATENADO ]],[1]!Tabla1[COSTO],,0,-1),"")</f>
        <v>177.97</v>
      </c>
      <c r="H204" s="21">
        <f>+IFERROR([1]!INVENTARIO[[#This Row],[STOCK (BALANCE)]]*[1]!INVENTARIO[[#This Row],[COSTO UNITARIO]],"")</f>
        <v>0</v>
      </c>
    </row>
    <row r="205" spans="1:8" x14ac:dyDescent="0.25">
      <c r="A205" s="12">
        <f>IFERROR(_xlfn.XLOOKUP([1]!INVENTARIO[[#This Row],[CODIGO CONCATENADO]],[1]!Tabla1[[CODIGO CONCATENADO ]],[1]!Tabla1[FECHA],,0,-1),"")</f>
        <v>44028</v>
      </c>
      <c r="B205" s="12">
        <f>IFERROR(_xlfn.XLOOKUP([1]!INVENTARIO[[#This Row],[CODIGO CONCATENADO]],[1]!Tabla1[[CODIGO CONCATENADO ]],[1]!Tabla1[FECHA],,0,-1),"")</f>
        <v>44028</v>
      </c>
      <c r="C205" s="13" t="str">
        <f>+[1]!Tabla3[[#This Row],[Secuencia]]</f>
        <v>EQU0011</v>
      </c>
      <c r="D205" s="14" t="str">
        <f>+[1]!Tabla3[[#This Row],[Descripcion]]</f>
        <v>CINCEL 5/8 PLANO</v>
      </c>
      <c r="E205" s="13" t="str">
        <f>+[1]!Tabla3[[#This Row],[Unidad de medida]]</f>
        <v>UNIDAD</v>
      </c>
      <c r="F205" s="15">
        <f>+[1]!INVENTARIO[[#This Row],[CANTIDAD INICIAL]]+[1]!INVENTARIO[[#This Row],[ENTRADAS]]-[1]!INVENTARIO[[#This Row],[SALIDAS]]+[1]!INVENTARIO[[#This Row],[AJUSTES]]</f>
        <v>0</v>
      </c>
      <c r="G205" s="16">
        <f>IFERROR(_xlfn.XLOOKUP([1]!INVENTARIO[[#This Row],[CODIGO CONCATENADO]],[1]!Tabla1[[CODIGO CONCATENADO ]],[1]!Tabla1[COSTO],,0,-1),"")</f>
        <v>177.97</v>
      </c>
      <c r="H205" s="16">
        <f>+IFERROR([1]!INVENTARIO[[#This Row],[STOCK (BALANCE)]]*[1]!INVENTARIO[[#This Row],[COSTO UNITARIO]],"")</f>
        <v>0</v>
      </c>
    </row>
    <row r="206" spans="1:8" x14ac:dyDescent="0.25">
      <c r="A206" s="17">
        <f>IFERROR(_xlfn.XLOOKUP([1]!INVENTARIO[[#This Row],[CODIGO CONCATENADO]],[1]!Tabla1[[CODIGO CONCATENADO ]],[1]!Tabla1[FECHA],,0,-1),"")</f>
        <v>44110</v>
      </c>
      <c r="B206" s="17">
        <f>IFERROR(_xlfn.XLOOKUP([1]!INVENTARIO[[#This Row],[CODIGO CONCATENADO]],[1]!Tabla1[[CODIGO CONCATENADO ]],[1]!Tabla1[FECHA],,0,-1),"")</f>
        <v>44110</v>
      </c>
      <c r="C206" s="18" t="str">
        <f>+[1]!Tabla3[[#This Row],[Secuencia]]</f>
        <v>EQU0012</v>
      </c>
      <c r="D206" s="19" t="str">
        <f>+[1]!Tabla3[[#This Row],[Descripcion]]</f>
        <v>CINTA METRICA DE 5O METROS</v>
      </c>
      <c r="E206" s="18" t="str">
        <f>+[1]!Tabla3[[#This Row],[Unidad de medida]]</f>
        <v>UNIDAD</v>
      </c>
      <c r="F206" s="20">
        <f>+[1]!INVENTARIO[[#This Row],[CANTIDAD INICIAL]]+[1]!INVENTARIO[[#This Row],[ENTRADAS]]-[1]!INVENTARIO[[#This Row],[SALIDAS]]+[1]!INVENTARIO[[#This Row],[AJUSTES]]</f>
        <v>1</v>
      </c>
      <c r="G206" s="21">
        <f>IFERROR(_xlfn.XLOOKUP([1]!INVENTARIO[[#This Row],[CODIGO CONCATENADO]],[1]!Tabla1[[CODIGO CONCATENADO ]],[1]!Tabla1[COSTO],,0,-1),"")</f>
        <v>0</v>
      </c>
      <c r="H206" s="21">
        <f>+IFERROR([1]!INVENTARIO[[#This Row],[STOCK (BALANCE)]]*[1]!INVENTARIO[[#This Row],[COSTO UNITARIO]],"")</f>
        <v>0</v>
      </c>
    </row>
    <row r="207" spans="1:8" x14ac:dyDescent="0.25">
      <c r="A207" s="12">
        <f>IFERROR(_xlfn.XLOOKUP([1]!INVENTARIO[[#This Row],[CODIGO CONCATENADO]],[1]!Tabla1[[CODIGO CONCATENADO ]],[1]!Tabla1[FECHA],,0,-1),"")</f>
        <v>44151</v>
      </c>
      <c r="B207" s="12">
        <f>IFERROR(_xlfn.XLOOKUP([1]!INVENTARIO[[#This Row],[CODIGO CONCATENADO]],[1]!Tabla1[[CODIGO CONCATENADO ]],[1]!Tabla1[FECHA],,0,-1),"")</f>
        <v>44151</v>
      </c>
      <c r="C207" s="13" t="str">
        <f>+[1]!Tabla3[[#This Row],[Secuencia]]</f>
        <v>EQU0013</v>
      </c>
      <c r="D207" s="14" t="str">
        <f>+[1]!Tabla3[[#This Row],[Descripcion]]</f>
        <v>CINTA PARA PODADORA (0.80)</v>
      </c>
      <c r="E207" s="13" t="str">
        <f>+[1]!Tabla3[[#This Row],[Unidad de medida]]</f>
        <v xml:space="preserve">UNIDAD </v>
      </c>
      <c r="F207" s="15">
        <f>+[1]!INVENTARIO[[#This Row],[CANTIDAD INICIAL]]+[1]!INVENTARIO[[#This Row],[ENTRADAS]]-[1]!INVENTARIO[[#This Row],[SALIDAS]]+[1]!INVENTARIO[[#This Row],[AJUSTES]]</f>
        <v>2</v>
      </c>
      <c r="G207" s="16">
        <f>IFERROR(_xlfn.XLOOKUP([1]!INVENTARIO[[#This Row],[CODIGO CONCATENADO]],[1]!Tabla1[[CODIGO CONCATENADO ]],[1]!Tabla1[COSTO],,0,-1),"")</f>
        <v>0</v>
      </c>
      <c r="H207" s="16">
        <f>+IFERROR([1]!INVENTARIO[[#This Row],[STOCK (BALANCE)]]*[1]!INVENTARIO[[#This Row],[COSTO UNITARIO]],"")</f>
        <v>0</v>
      </c>
    </row>
    <row r="208" spans="1:8" x14ac:dyDescent="0.25">
      <c r="A208" s="17">
        <f>IFERROR(_xlfn.XLOOKUP([1]!INVENTARIO[[#This Row],[CODIGO CONCATENADO]],[1]!Tabla1[[CODIGO CONCATENADO ]],[1]!Tabla1[FECHA],,0,-1),"")</f>
        <v>44028</v>
      </c>
      <c r="B208" s="17">
        <f>IFERROR(_xlfn.XLOOKUP([1]!INVENTARIO[[#This Row],[CODIGO CONCATENADO]],[1]!Tabla1[[CODIGO CONCATENADO ]],[1]!Tabla1[FECHA],,0,-1),"")</f>
        <v>44028</v>
      </c>
      <c r="C208" s="18" t="str">
        <f>+[1]!Tabla3[[#This Row],[Secuencia]]</f>
        <v>EQU0014</v>
      </c>
      <c r="D208" s="19" t="str">
        <f>+[1]!Tabla3[[#This Row],[Descripcion]]</f>
        <v>COA 3 1/2 NO.8</v>
      </c>
      <c r="E208" s="18" t="str">
        <f>+[1]!Tabla3[[#This Row],[Unidad de medida]]</f>
        <v xml:space="preserve">UNIDAD </v>
      </c>
      <c r="F208" s="20">
        <f>+[1]!INVENTARIO[[#This Row],[CANTIDAD INICIAL]]+[1]!INVENTARIO[[#This Row],[ENTRADAS]]-[1]!INVENTARIO[[#This Row],[SALIDAS]]+[1]!INVENTARIO[[#This Row],[AJUSTES]]</f>
        <v>0</v>
      </c>
      <c r="G208" s="21">
        <f>IFERROR(_xlfn.XLOOKUP([1]!INVENTARIO[[#This Row],[CODIGO CONCATENADO]],[1]!Tabla1[[CODIGO CONCATENADO ]],[1]!Tabla1[COSTO],,0,-1),"")</f>
        <v>390</v>
      </c>
      <c r="H208" s="21">
        <f>+IFERROR([1]!INVENTARIO[[#This Row],[STOCK (BALANCE)]]*[1]!INVENTARIO[[#This Row],[COSTO UNITARIO]],"")</f>
        <v>0</v>
      </c>
    </row>
    <row r="209" spans="1:8" x14ac:dyDescent="0.25">
      <c r="A209" s="12">
        <f>IFERROR(_xlfn.XLOOKUP([1]!INVENTARIO[[#This Row],[CODIGO CONCATENADO]],[1]!Tabla1[[CODIGO CONCATENADO ]],[1]!Tabla1[FECHA],,0,-1),"")</f>
        <v>44699</v>
      </c>
      <c r="B209" s="12">
        <f>IFERROR(_xlfn.XLOOKUP([1]!INVENTARIO[[#This Row],[CODIGO CONCATENADO]],[1]!Tabla1[[CODIGO CONCATENADO ]],[1]!Tabla1[FECHA],,0,-1),"")</f>
        <v>44699</v>
      </c>
      <c r="C209" s="13" t="str">
        <f>+[1]!Tabla3[[#This Row],[Secuencia]]</f>
        <v>EQU0015</v>
      </c>
      <c r="D209" s="14" t="str">
        <f>+[1]!Tabla3[[#This Row],[Descripcion]]</f>
        <v>CUBO DE GOMA NO.10 MEZCLA</v>
      </c>
      <c r="E209" s="13" t="str">
        <f>+[1]!Tabla3[[#This Row],[Unidad de medida]]</f>
        <v xml:space="preserve">UNIDAD </v>
      </c>
      <c r="F209" s="15">
        <f>+[1]!INVENTARIO[[#This Row],[CANTIDAD INICIAL]]+[1]!INVENTARIO[[#This Row],[ENTRADAS]]-[1]!INVENTARIO[[#This Row],[SALIDAS]]+[1]!INVENTARIO[[#This Row],[AJUSTES]]</f>
        <v>2</v>
      </c>
      <c r="G209" s="16">
        <f>IFERROR(_xlfn.XLOOKUP([1]!INVENTARIO[[#This Row],[CODIGO CONCATENADO]],[1]!Tabla1[[CODIGO CONCATENADO ]],[1]!Tabla1[COSTO],,0,-1),"")</f>
        <v>409</v>
      </c>
      <c r="H209" s="16">
        <f>+IFERROR([1]!INVENTARIO[[#This Row],[STOCK (BALANCE)]]*[1]!INVENTARIO[[#This Row],[COSTO UNITARIO]],"")</f>
        <v>818</v>
      </c>
    </row>
    <row r="210" spans="1:8" x14ac:dyDescent="0.25">
      <c r="A210" s="17">
        <f>IFERROR(_xlfn.XLOOKUP([1]!INVENTARIO[[#This Row],[CODIGO CONCATENADO]],[1]!Tabla1[[CODIGO CONCATENADO ]],[1]!Tabla1[FECHA],,0,-1),"")</f>
        <v>44540</v>
      </c>
      <c r="B210" s="17">
        <f>IFERROR(_xlfn.XLOOKUP([1]!INVENTARIO[[#This Row],[CODIGO CONCATENADO]],[1]!Tabla1[[CODIGO CONCATENADO ]],[1]!Tabla1[FECHA],,0,-1),"")</f>
        <v>44540</v>
      </c>
      <c r="C210" s="18" t="str">
        <f>+[1]!Tabla3[[#This Row],[Secuencia]]</f>
        <v>EQU0016</v>
      </c>
      <c r="D210" s="19" t="str">
        <f>+[1]!Tabla3[[#This Row],[Descripcion]]</f>
        <v>COMPRESOR DE 2HP C TANQUE 20 GALONES</v>
      </c>
      <c r="E210" s="18" t="str">
        <f>+[1]!Tabla3[[#This Row],[Unidad de medida]]</f>
        <v>UNIDAD</v>
      </c>
      <c r="F210" s="20">
        <f>+[1]!INVENTARIO[[#This Row],[CANTIDAD INICIAL]]+[1]!INVENTARIO[[#This Row],[ENTRADAS]]-[1]!INVENTARIO[[#This Row],[SALIDAS]]+[1]!INVENTARIO[[#This Row],[AJUSTES]]</f>
        <v>0</v>
      </c>
      <c r="G210" s="21">
        <f>IFERROR(_xlfn.XLOOKUP([1]!INVENTARIO[[#This Row],[CODIGO CONCATENADO]],[1]!Tabla1[[CODIGO CONCATENADO ]],[1]!Tabla1[COSTO],,0,-1),"")</f>
        <v>34060</v>
      </c>
      <c r="H210" s="21">
        <f>+IFERROR([1]!INVENTARIO[[#This Row],[STOCK (BALANCE)]]*[1]!INVENTARIO[[#This Row],[COSTO UNITARIO]],"")</f>
        <v>0</v>
      </c>
    </row>
    <row r="211" spans="1:8" x14ac:dyDescent="0.25">
      <c r="A211" s="12">
        <f>IFERROR(_xlfn.XLOOKUP([1]!INVENTARIO[[#This Row],[CODIGO CONCATENADO]],[1]!Tabla1[[CODIGO CONCATENADO ]],[1]!Tabla1[FECHA],,0,-1),"")</f>
        <v>44028</v>
      </c>
      <c r="B211" s="12">
        <f>IFERROR(_xlfn.XLOOKUP([1]!INVENTARIO[[#This Row],[CODIGO CONCATENADO]],[1]!Tabla1[[CODIGO CONCATENADO ]],[1]!Tabla1[FECHA],,0,-1),"")</f>
        <v>44028</v>
      </c>
      <c r="C211" s="13" t="str">
        <f>+[1]!Tabla3[[#This Row],[Secuencia]]</f>
        <v>EQU0017</v>
      </c>
      <c r="D211" s="14" t="str">
        <f>+[1]!Tabla3[[#This Row],[Descripcion]]</f>
        <v xml:space="preserve">DESTORNILLADOR PLANO DE PUNTA PLANA RECTA </v>
      </c>
      <c r="E211" s="13" t="str">
        <f>+[1]!Tabla3[[#This Row],[Unidad de medida]]</f>
        <v xml:space="preserve">UNIDAD </v>
      </c>
      <c r="F211" s="15">
        <f>+[1]!INVENTARIO[[#This Row],[CANTIDAD INICIAL]]+[1]!INVENTARIO[[#This Row],[ENTRADAS]]-[1]!INVENTARIO[[#This Row],[SALIDAS]]+[1]!INVENTARIO[[#This Row],[AJUSTES]]</f>
        <v>0</v>
      </c>
      <c r="G211" s="16">
        <f>IFERROR(_xlfn.XLOOKUP([1]!INVENTARIO[[#This Row],[CODIGO CONCATENADO]],[1]!Tabla1[[CODIGO CONCATENADO ]],[1]!Tabla1[COSTO],,0,-1),"")</f>
        <v>60</v>
      </c>
      <c r="H211" s="16">
        <f>+IFERROR([1]!INVENTARIO[[#This Row],[STOCK (BALANCE)]]*[1]!INVENTARIO[[#This Row],[COSTO UNITARIO]],"")</f>
        <v>0</v>
      </c>
    </row>
    <row r="212" spans="1:8" x14ac:dyDescent="0.25">
      <c r="A212" s="17">
        <f>IFERROR(_xlfn.XLOOKUP([1]!INVENTARIO[[#This Row],[CODIGO CONCATENADO]],[1]!Tabla1[[CODIGO CONCATENADO ]],[1]!Tabla1[FECHA],,0,-1),"")</f>
        <v>44028</v>
      </c>
      <c r="B212" s="17">
        <f>IFERROR(_xlfn.XLOOKUP([1]!INVENTARIO[[#This Row],[CODIGO CONCATENADO]],[1]!Tabla1[[CODIGO CONCATENADO ]],[1]!Tabla1[FECHA],,0,-1),"")</f>
        <v>44028</v>
      </c>
      <c r="C212" s="18" t="str">
        <f>+[1]!Tabla3[[#This Row],[Secuencia]]</f>
        <v>EQU0018</v>
      </c>
      <c r="D212" s="19" t="str">
        <f>+[1]!Tabla3[[#This Row],[Descripcion]]</f>
        <v>ESCALERA TIJERA FIBRA DE 12</v>
      </c>
      <c r="E212" s="18" t="str">
        <f>+[1]!Tabla3[[#This Row],[Unidad de medida]]</f>
        <v xml:space="preserve">UNIDAD </v>
      </c>
      <c r="F212" s="20">
        <f>+[1]!INVENTARIO[[#This Row],[CANTIDAD INICIAL]]+[1]!INVENTARIO[[#This Row],[ENTRADAS]]-[1]!INVENTARIO[[#This Row],[SALIDAS]]+[1]!INVENTARIO[[#This Row],[AJUSTES]]</f>
        <v>1</v>
      </c>
      <c r="G212" s="21">
        <f>IFERROR(_xlfn.XLOOKUP([1]!INVENTARIO[[#This Row],[CODIGO CONCATENADO]],[1]!Tabla1[[CODIGO CONCATENADO ]],[1]!Tabla1[COSTO],,0,-1),"")</f>
        <v>9348</v>
      </c>
      <c r="H212" s="21">
        <f>+IFERROR([1]!INVENTARIO[[#This Row],[STOCK (BALANCE)]]*[1]!INVENTARIO[[#This Row],[COSTO UNITARIO]],"")</f>
        <v>9348</v>
      </c>
    </row>
    <row r="213" spans="1:8" x14ac:dyDescent="0.25">
      <c r="A213" s="12">
        <f>IFERROR(_xlfn.XLOOKUP([1]!INVENTARIO[[#This Row],[CODIGO CONCATENADO]],[1]!Tabla1[[CODIGO CONCATENADO ]],[1]!Tabla1[FECHA],,0,-1),"")</f>
        <v>44027</v>
      </c>
      <c r="B213" s="12">
        <f>IFERROR(_xlfn.XLOOKUP([1]!INVENTARIO[[#This Row],[CODIGO CONCATENADO]],[1]!Tabla1[[CODIGO CONCATENADO ]],[1]!Tabla1[FECHA],,0,-1),"")</f>
        <v>44027</v>
      </c>
      <c r="C213" s="13" t="str">
        <f>+[1]!Tabla3[[#This Row],[Secuencia]]</f>
        <v>EQU0019</v>
      </c>
      <c r="D213" s="14" t="str">
        <f>+[1]!Tabla3[[#This Row],[Descripcion]]</f>
        <v xml:space="preserve">ESCUADRA DE METAL </v>
      </c>
      <c r="E213" s="13" t="str">
        <f>+[1]!Tabla3[[#This Row],[Unidad de medida]]</f>
        <v>UNIDAD</v>
      </c>
      <c r="F213" s="15">
        <f>+[1]!INVENTARIO[[#This Row],[CANTIDAD INICIAL]]+[1]!INVENTARIO[[#This Row],[ENTRADAS]]-[1]!INVENTARIO[[#This Row],[SALIDAS]]+[1]!INVENTARIO[[#This Row],[AJUSTES]]</f>
        <v>1</v>
      </c>
      <c r="G213" s="16">
        <f>IFERROR(_xlfn.XLOOKUP([1]!INVENTARIO[[#This Row],[CODIGO CONCATENADO]],[1]!Tabla1[[CODIGO CONCATENADO ]],[1]!Tabla1[COSTO],,0,-1),"")</f>
        <v>152.54</v>
      </c>
      <c r="H213" s="16">
        <f>+IFERROR([1]!INVENTARIO[[#This Row],[STOCK (BALANCE)]]*[1]!INVENTARIO[[#This Row],[COSTO UNITARIO]],"")</f>
        <v>152.54</v>
      </c>
    </row>
    <row r="214" spans="1:8" x14ac:dyDescent="0.25">
      <c r="A214" s="17">
        <f>IFERROR(_xlfn.XLOOKUP([1]!INVENTARIO[[#This Row],[CODIGO CONCATENADO]],[1]!Tabla1[[CODIGO CONCATENADO ]],[1]!Tabla1[FECHA],,0,-1),"")</f>
        <v>44027</v>
      </c>
      <c r="B214" s="17">
        <f>IFERROR(_xlfn.XLOOKUP([1]!INVENTARIO[[#This Row],[CODIGO CONCATENADO]],[1]!Tabla1[[CODIGO CONCATENADO ]],[1]!Tabla1[FECHA],,0,-1),"")</f>
        <v>44027</v>
      </c>
      <c r="C214" s="18" t="str">
        <f>+[1]!Tabla3[[#This Row],[Secuencia]]</f>
        <v>EQU0020</v>
      </c>
      <c r="D214" s="19" t="str">
        <f>+[1]!Tabla3[[#This Row],[Descripcion]]</f>
        <v>ESMERILADORA DE 1/2 HP PARA BANCO Trupar</v>
      </c>
      <c r="E214" s="18" t="str">
        <f>+[1]!Tabla3[[#This Row],[Unidad de medida]]</f>
        <v>UNIDAD</v>
      </c>
      <c r="F214" s="20">
        <f>+[1]!INVENTARIO[[#This Row],[CANTIDAD INICIAL]]+[1]!INVENTARIO[[#This Row],[ENTRADAS]]-[1]!INVENTARIO[[#This Row],[SALIDAS]]+[1]!INVENTARIO[[#This Row],[AJUSTES]]</f>
        <v>1</v>
      </c>
      <c r="G214" s="21">
        <f>IFERROR(_xlfn.XLOOKUP([1]!INVENTARIO[[#This Row],[CODIGO CONCATENADO]],[1]!Tabla1[[CODIGO CONCATENADO ]],[1]!Tabla1[COSTO],,0,-1),"")</f>
        <v>3148.8</v>
      </c>
      <c r="H214" s="21">
        <f>+IFERROR([1]!INVENTARIO[[#This Row],[STOCK (BALANCE)]]*[1]!INVENTARIO[[#This Row],[COSTO UNITARIO]],"")</f>
        <v>3148.8</v>
      </c>
    </row>
    <row r="215" spans="1:8" x14ac:dyDescent="0.25">
      <c r="A215" s="12">
        <f>IFERROR(_xlfn.XLOOKUP([1]!INVENTARIO[[#This Row],[CODIGO CONCATENADO]],[1]!Tabla1[[CODIGO CONCATENADO ]],[1]!Tabla1[FECHA],,0,-1),"")</f>
        <v>44540</v>
      </c>
      <c r="B215" s="12">
        <f>IFERROR(_xlfn.XLOOKUP([1]!INVENTARIO[[#This Row],[CODIGO CONCATENADO]],[1]!Tabla1[[CODIGO CONCATENADO ]],[1]!Tabla1[FECHA],,0,-1),"")</f>
        <v>44540</v>
      </c>
      <c r="C215" s="13" t="str">
        <f>+[1]!Tabla3[[#This Row],[Secuencia]]</f>
        <v>EQU0021</v>
      </c>
      <c r="D215" s="14" t="str">
        <f>+[1]!Tabla3[[#This Row],[Descripcion]]</f>
        <v>EXTRACTOR KDK</v>
      </c>
      <c r="E215" s="13" t="str">
        <f>+[1]!Tabla3[[#This Row],[Unidad de medida]]</f>
        <v>UNIDAD</v>
      </c>
      <c r="F215" s="15">
        <f>+[1]!INVENTARIO[[#This Row],[CANTIDAD INICIAL]]+[1]!INVENTARIO[[#This Row],[ENTRADAS]]-[1]!INVENTARIO[[#This Row],[SALIDAS]]+[1]!INVENTARIO[[#This Row],[AJUSTES]]</f>
        <v>2</v>
      </c>
      <c r="G215" s="16">
        <f>IFERROR(_xlfn.XLOOKUP([1]!INVENTARIO[[#This Row],[CODIGO CONCATENADO]],[1]!Tabla1[[CODIGO CONCATENADO ]],[1]!Tabla1[COSTO],,0,-1),"")</f>
        <v>4600</v>
      </c>
      <c r="H215" s="16">
        <f>+IFERROR([1]!INVENTARIO[[#This Row],[STOCK (BALANCE)]]*[1]!INVENTARIO[[#This Row],[COSTO UNITARIO]],"")</f>
        <v>9200</v>
      </c>
    </row>
    <row r="216" spans="1:8" x14ac:dyDescent="0.25">
      <c r="A216" s="17">
        <f>IFERROR(_xlfn.XLOOKUP([1]!INVENTARIO[[#This Row],[CODIGO CONCATENADO]],[1]!Tabla1[[CODIGO CONCATENADO ]],[1]!Tabla1[FECHA],,0,-1),"")</f>
        <v>44151</v>
      </c>
      <c r="B216" s="17">
        <f>IFERROR(_xlfn.XLOOKUP([1]!INVENTARIO[[#This Row],[CODIGO CONCATENADO]],[1]!Tabla1[[CODIGO CONCATENADO ]],[1]!Tabla1[FECHA],,0,-1),"")</f>
        <v>44151</v>
      </c>
      <c r="C216" s="18" t="str">
        <f>+[1]!Tabla3[[#This Row],[Secuencia]]</f>
        <v>EQU0022</v>
      </c>
      <c r="D216" s="19" t="str">
        <f>+[1]!Tabla3[[#This Row],[Descripcion]]</f>
        <v>GUANTES OBRERO DOBLE REFUERZO</v>
      </c>
      <c r="E216" s="18" t="str">
        <f>+[1]!Tabla3[[#This Row],[Unidad de medida]]</f>
        <v>UNIDAD</v>
      </c>
      <c r="F216" s="20">
        <f>+[1]!INVENTARIO[[#This Row],[CANTIDAD INICIAL]]+[1]!INVENTARIO[[#This Row],[ENTRADAS]]-[1]!INVENTARIO[[#This Row],[SALIDAS]]+[1]!INVENTARIO[[#This Row],[AJUSTES]]</f>
        <v>2</v>
      </c>
      <c r="G216" s="21">
        <f>IFERROR(_xlfn.XLOOKUP([1]!INVENTARIO[[#This Row],[CODIGO CONCATENADO]],[1]!Tabla1[[CODIGO CONCATENADO ]],[1]!Tabla1[COSTO],,0,-1),"")</f>
        <v>200</v>
      </c>
      <c r="H216" s="21">
        <f>+IFERROR([1]!INVENTARIO[[#This Row],[STOCK (BALANCE)]]*[1]!INVENTARIO[[#This Row],[COSTO UNITARIO]],"")</f>
        <v>400</v>
      </c>
    </row>
    <row r="217" spans="1:8" x14ac:dyDescent="0.25">
      <c r="A217" s="12">
        <f>IFERROR(_xlfn.XLOOKUP([1]!INVENTARIO[[#This Row],[CODIGO CONCATENADO]],[1]!Tabla1[[CODIGO CONCATENADO ]],[1]!Tabla1[FECHA],,0,-1),"")</f>
        <v>44027</v>
      </c>
      <c r="B217" s="12">
        <f>IFERROR(_xlfn.XLOOKUP([1]!INVENTARIO[[#This Row],[CODIGO CONCATENADO]],[1]!Tabla1[[CODIGO CONCATENADO ]],[1]!Tabla1[FECHA],,0,-1),"")</f>
        <v>44027</v>
      </c>
      <c r="C217" s="13" t="str">
        <f>+[1]!Tabla3[[#This Row],[Secuencia]]</f>
        <v>EQU0023</v>
      </c>
      <c r="D217" s="14" t="str">
        <f>+[1]!Tabla3[[#This Row],[Descripcion]]</f>
        <v xml:space="preserve">JUEGOS DE LLAVES ALLEN TOTAL </v>
      </c>
      <c r="E217" s="13" t="str">
        <f>+[1]!Tabla3[[#This Row],[Unidad de medida]]</f>
        <v>UNIDAD</v>
      </c>
      <c r="F217" s="15">
        <f>+[1]!INVENTARIO[[#This Row],[CANTIDAD INICIAL]]+[1]!INVENTARIO[[#This Row],[ENTRADAS]]-[1]!INVENTARIO[[#This Row],[SALIDAS]]+[1]!INVENTARIO[[#This Row],[AJUSTES]]</f>
        <v>0</v>
      </c>
      <c r="G217" s="16">
        <f>IFERROR(_xlfn.XLOOKUP([1]!INVENTARIO[[#This Row],[CODIGO CONCATENADO]],[1]!Tabla1[[CODIGO CONCATENADO ]],[1]!Tabla1[COSTO],,0,-1),"")</f>
        <v>364.08</v>
      </c>
      <c r="H217" s="16">
        <f>+IFERROR([1]!INVENTARIO[[#This Row],[STOCK (BALANCE)]]*[1]!INVENTARIO[[#This Row],[COSTO UNITARIO]],"")</f>
        <v>0</v>
      </c>
    </row>
    <row r="218" spans="1:8" x14ac:dyDescent="0.25">
      <c r="A218" s="17">
        <f>IFERROR(_xlfn.XLOOKUP([1]!INVENTARIO[[#This Row],[CODIGO CONCATENADO]],[1]!Tabla1[[CODIGO CONCATENADO ]],[1]!Tabla1[FECHA],,0,-1),"")</f>
        <v>44701</v>
      </c>
      <c r="B218" s="17">
        <f>IFERROR(_xlfn.XLOOKUP([1]!INVENTARIO[[#This Row],[CODIGO CONCATENADO]],[1]!Tabla1[[CODIGO CONCATENADO ]],[1]!Tabla1[FECHA],,0,-1),"")</f>
        <v>44701</v>
      </c>
      <c r="C218" s="18" t="str">
        <f>+[1]!Tabla3[[#This Row],[Secuencia]]</f>
        <v>EQU0024</v>
      </c>
      <c r="D218" s="19" t="str">
        <f>+[1]!Tabla3[[#This Row],[Descripcion]]</f>
        <v xml:space="preserve">LLANA LISA </v>
      </c>
      <c r="E218" s="18" t="str">
        <f>+[1]!Tabla3[[#This Row],[Unidad de medida]]</f>
        <v xml:space="preserve">UNIDAD </v>
      </c>
      <c r="F218" s="20">
        <f>+[1]!INVENTARIO[[#This Row],[CANTIDAD INICIAL]]+[1]!INVENTARIO[[#This Row],[ENTRADAS]]-[1]!INVENTARIO[[#This Row],[SALIDAS]]+[1]!INVENTARIO[[#This Row],[AJUSTES]]</f>
        <v>2</v>
      </c>
      <c r="G218" s="21">
        <f>IFERROR(_xlfn.XLOOKUP([1]!INVENTARIO[[#This Row],[CODIGO CONCATENADO]],[1]!Tabla1[[CODIGO CONCATENADO ]],[1]!Tabla1[COSTO],,0,-1),"")</f>
        <v>304</v>
      </c>
      <c r="H218" s="21">
        <f>+IFERROR([1]!INVENTARIO[[#This Row],[STOCK (BALANCE)]]*[1]!INVENTARIO[[#This Row],[COSTO UNITARIO]],"")</f>
        <v>608</v>
      </c>
    </row>
    <row r="219" spans="1:8" x14ac:dyDescent="0.25">
      <c r="A219" s="12">
        <f>IFERROR(_xlfn.XLOOKUP([1]!INVENTARIO[[#This Row],[CODIGO CONCATENADO]],[1]!Tabla1[[CODIGO CONCATENADO ]],[1]!Tabla1[FECHA],,0,-1),"")</f>
        <v>44027</v>
      </c>
      <c r="B219" s="12">
        <f>IFERROR(_xlfn.XLOOKUP([1]!INVENTARIO[[#This Row],[CODIGO CONCATENADO]],[1]!Tabla1[[CODIGO CONCATENADO ]],[1]!Tabla1[FECHA],,0,-1),"")</f>
        <v>44027</v>
      </c>
      <c r="C219" s="13" t="str">
        <f>+[1]!Tabla3[[#This Row],[Secuencia]]</f>
        <v>EQU0025</v>
      </c>
      <c r="D219" s="14" t="str">
        <f>+[1]!Tabla3[[#This Row],[Descripcion]]</f>
        <v>LLAVE TIRSON DE 18 MM</v>
      </c>
      <c r="E219" s="13" t="str">
        <f>+[1]!Tabla3[[#This Row],[Unidad de medida]]</f>
        <v>UNIDAD</v>
      </c>
      <c r="F219" s="15">
        <f>+[1]!INVENTARIO[[#This Row],[CANTIDAD INICIAL]]+[1]!INVENTARIO[[#This Row],[ENTRADAS]]-[1]!INVENTARIO[[#This Row],[SALIDAS]]+[1]!INVENTARIO[[#This Row],[AJUSTES]]</f>
        <v>0</v>
      </c>
      <c r="G219" s="16">
        <f>IFERROR(_xlfn.XLOOKUP([1]!INVENTARIO[[#This Row],[CODIGO CONCATENADO]],[1]!Tabla1[[CODIGO CONCATENADO ]],[1]!Tabla1[COSTO],,0,-1),"")</f>
        <v>1141.44</v>
      </c>
      <c r="H219" s="16">
        <f>+IFERROR([1]!INVENTARIO[[#This Row],[STOCK (BALANCE)]]*[1]!INVENTARIO[[#This Row],[COSTO UNITARIO]],"")</f>
        <v>0</v>
      </c>
    </row>
    <row r="220" spans="1:8" x14ac:dyDescent="0.25">
      <c r="A220" s="17">
        <f>IFERROR(_xlfn.XLOOKUP([1]!INVENTARIO[[#This Row],[CODIGO CONCATENADO]],[1]!Tabla1[[CODIGO CONCATENADO ]],[1]!Tabla1[FECHA],,0,-1),"")</f>
        <v>44027</v>
      </c>
      <c r="B220" s="17">
        <f>IFERROR(_xlfn.XLOOKUP([1]!INVENTARIO[[#This Row],[CODIGO CONCATENADO]],[1]!Tabla1[[CODIGO CONCATENADO ]],[1]!Tabla1[FECHA],,0,-1),"")</f>
        <v>44027</v>
      </c>
      <c r="C220" s="18" t="str">
        <f>+[1]!Tabla3[[#This Row],[Secuencia]]</f>
        <v>EQU0026</v>
      </c>
      <c r="D220" s="19" t="str">
        <f>+[1]!Tabla3[[#This Row],[Descripcion]]</f>
        <v>LLAVE TIRSON DE 24MM</v>
      </c>
      <c r="E220" s="18" t="str">
        <f>+[1]!Tabla3[[#This Row],[Unidad de medida]]</f>
        <v>UNIDAD</v>
      </c>
      <c r="F220" s="20">
        <f>+[1]!INVENTARIO[[#This Row],[CANTIDAD INICIAL]]+[1]!INVENTARIO[[#This Row],[ENTRADAS]]-[1]!INVENTARIO[[#This Row],[SALIDAS]]+[1]!INVENTARIO[[#This Row],[AJUSTES]]</f>
        <v>24</v>
      </c>
      <c r="G220" s="21">
        <f>IFERROR(_xlfn.XLOOKUP([1]!INVENTARIO[[#This Row],[CODIGO CONCATENADO]],[1]!Tabla1[[CODIGO CONCATENADO ]],[1]!Tabla1[COSTO],,0,-1),"")</f>
        <v>1672.8</v>
      </c>
      <c r="H220" s="21">
        <f>+IFERROR([1]!INVENTARIO[[#This Row],[STOCK (BALANCE)]]*[1]!INVENTARIO[[#This Row],[COSTO UNITARIO]],"")</f>
        <v>40147.199999999997</v>
      </c>
    </row>
    <row r="221" spans="1:8" x14ac:dyDescent="0.25">
      <c r="A221" s="12">
        <f>IFERROR(_xlfn.XLOOKUP([1]!INVENTARIO[[#This Row],[CODIGO CONCATENADO]],[1]!Tabla1[[CODIGO CONCATENADO ]],[1]!Tabla1[FECHA],,0,-1),"")</f>
        <v>44027</v>
      </c>
      <c r="B221" s="12">
        <f>IFERROR(_xlfn.XLOOKUP([1]!INVENTARIO[[#This Row],[CODIGO CONCATENADO]],[1]!Tabla1[[CODIGO CONCATENADO ]],[1]!Tabla1[FECHA],,0,-1),"")</f>
        <v>44027</v>
      </c>
      <c r="C221" s="13" t="str">
        <f>+[1]!Tabla3[[#This Row],[Secuencia]]</f>
        <v>EQU0027</v>
      </c>
      <c r="D221" s="14" t="str">
        <f>+[1]!Tabla3[[#This Row],[Descripcion]]</f>
        <v xml:space="preserve">LLAVE TIRSON DE 36MM </v>
      </c>
      <c r="E221" s="13" t="str">
        <f>+[1]!Tabla3[[#This Row],[Unidad de medida]]</f>
        <v>UNIDAD</v>
      </c>
      <c r="F221" s="15">
        <f>+[1]!INVENTARIO[[#This Row],[CANTIDAD INICIAL]]+[1]!INVENTARIO[[#This Row],[ENTRADAS]]-[1]!INVENTARIO[[#This Row],[SALIDAS]]+[1]!INVENTARIO[[#This Row],[AJUSTES]]</f>
        <v>0</v>
      </c>
      <c r="G221" s="16">
        <f>IFERROR(_xlfn.XLOOKUP([1]!INVENTARIO[[#This Row],[CODIGO CONCATENADO]],[1]!Tabla1[[CODIGO CONCATENADO ]],[1]!Tabla1[COSTO],,0,-1),"")</f>
        <v>3296.4</v>
      </c>
      <c r="H221" s="16">
        <f>+IFERROR([1]!INVENTARIO[[#This Row],[STOCK (BALANCE)]]*[1]!INVENTARIO[[#This Row],[COSTO UNITARIO]],"")</f>
        <v>0</v>
      </c>
    </row>
    <row r="222" spans="1:8" x14ac:dyDescent="0.25">
      <c r="A222" s="17">
        <f>IFERROR(_xlfn.XLOOKUP([1]!INVENTARIO[[#This Row],[CODIGO CONCATENADO]],[1]!Tabla1[[CODIGO CONCATENADO ]],[1]!Tabla1[FECHA],,0,-1),"")</f>
        <v>44028</v>
      </c>
      <c r="B222" s="17">
        <f>IFERROR(_xlfn.XLOOKUP([1]!INVENTARIO[[#This Row],[CODIGO CONCATENADO]],[1]!Tabla1[[CODIGO CONCATENADO ]],[1]!Tabla1[FECHA],,0,-1),"")</f>
        <v>44028</v>
      </c>
      <c r="C222" s="18" t="str">
        <f>+[1]!Tabla3[[#This Row],[Secuencia]]</f>
        <v>EQU0028</v>
      </c>
      <c r="D222" s="19" t="str">
        <f>+[1]!Tabla3[[#This Row],[Descripcion]]</f>
        <v>MACHETE 22</v>
      </c>
      <c r="E222" s="18" t="str">
        <f>+[1]!Tabla3[[#This Row],[Unidad de medida]]</f>
        <v xml:space="preserve">UNIDAD </v>
      </c>
      <c r="F222" s="20">
        <f>+[1]!INVENTARIO[[#This Row],[CANTIDAD INICIAL]]+[1]!INVENTARIO[[#This Row],[ENTRADAS]]-[1]!INVENTARIO[[#This Row],[SALIDAS]]+[1]!INVENTARIO[[#This Row],[AJUSTES]]</f>
        <v>0</v>
      </c>
      <c r="G222" s="21">
        <f>IFERROR(_xlfn.XLOOKUP([1]!INVENTARIO[[#This Row],[CODIGO CONCATENADO]],[1]!Tabla1[[CODIGO CONCATENADO ]],[1]!Tabla1[COSTO],,0,-1),"")</f>
        <v>177.12</v>
      </c>
      <c r="H222" s="21">
        <f>+IFERROR([1]!INVENTARIO[[#This Row],[STOCK (BALANCE)]]*[1]!INVENTARIO[[#This Row],[COSTO UNITARIO]],"")</f>
        <v>0</v>
      </c>
    </row>
    <row r="223" spans="1:8" x14ac:dyDescent="0.25">
      <c r="A223" s="12">
        <f>IFERROR(_xlfn.XLOOKUP([1]!INVENTARIO[[#This Row],[CODIGO CONCATENADO]],[1]!Tabla1[[CODIGO CONCATENADO ]],[1]!Tabla1[FECHA],,0,-1),"")</f>
        <v>44028</v>
      </c>
      <c r="B223" s="12">
        <f>IFERROR(_xlfn.XLOOKUP([1]!INVENTARIO[[#This Row],[CODIGO CONCATENADO]],[1]!Tabla1[[CODIGO CONCATENADO ]],[1]!Tabla1[FECHA],,0,-1),"")</f>
        <v>44028</v>
      </c>
      <c r="C223" s="13" t="str">
        <f>+[1]!Tabla3[[#This Row],[Secuencia]]</f>
        <v>EQU0029</v>
      </c>
      <c r="D223" s="14" t="str">
        <f>+[1]!Tabla3[[#This Row],[Descripcion]]</f>
        <v>MANGUERA PLASTICA PARA JARDIN DE 25 PIES</v>
      </c>
      <c r="E223" s="13" t="str">
        <f>+[1]!Tabla3[[#This Row],[Unidad de medida]]</f>
        <v xml:space="preserve">UNIDAD </v>
      </c>
      <c r="F223" s="15">
        <f>+[1]!INVENTARIO[[#This Row],[CANTIDAD INICIAL]]+[1]!INVENTARIO[[#This Row],[ENTRADAS]]-[1]!INVENTARIO[[#This Row],[SALIDAS]]+[1]!INVENTARIO[[#This Row],[AJUSTES]]</f>
        <v>0</v>
      </c>
      <c r="G223" s="16">
        <f>IFERROR(_xlfn.XLOOKUP([1]!INVENTARIO[[#This Row],[CODIGO CONCATENADO]],[1]!Tabla1[[CODIGO CONCATENADO ]],[1]!Tabla1[COSTO],,0,-1),"")</f>
        <v>295.2</v>
      </c>
      <c r="H223" s="16">
        <f>+IFERROR([1]!INVENTARIO[[#This Row],[STOCK (BALANCE)]]*[1]!INVENTARIO[[#This Row],[COSTO UNITARIO]],"")</f>
        <v>0</v>
      </c>
    </row>
    <row r="224" spans="1:8" x14ac:dyDescent="0.25">
      <c r="A224" s="17">
        <f>IFERROR(_xlfn.XLOOKUP([1]!INVENTARIO[[#This Row],[CODIGO CONCATENADO]],[1]!Tabla1[[CODIGO CONCATENADO ]],[1]!Tabla1[FECHA],,0,-1),"")</f>
        <v>44540</v>
      </c>
      <c r="B224" s="17">
        <f>IFERROR(_xlfn.XLOOKUP([1]!INVENTARIO[[#This Row],[CODIGO CONCATENADO]],[1]!Tabla1[[CODIGO CONCATENADO ]],[1]!Tabla1[FECHA],,0,-1),"")</f>
        <v>44540</v>
      </c>
      <c r="C224" s="18" t="str">
        <f>+[1]!Tabla3[[#This Row],[Secuencia]]</f>
        <v>EQU0030</v>
      </c>
      <c r="D224" s="19" t="str">
        <f>+[1]!Tabla3[[#This Row],[Descripcion]]</f>
        <v>MAQUINA DE SOLDAR 110 VOLTIOS</v>
      </c>
      <c r="E224" s="18" t="str">
        <f>+[1]!Tabla3[[#This Row],[Unidad de medida]]</f>
        <v>UNIDAD</v>
      </c>
      <c r="F224" s="20">
        <f>+[1]!INVENTARIO[[#This Row],[CANTIDAD INICIAL]]+[1]!INVENTARIO[[#This Row],[ENTRADAS]]-[1]!INVENTARIO[[#This Row],[SALIDAS]]+[1]!INVENTARIO[[#This Row],[AJUSTES]]</f>
        <v>1</v>
      </c>
      <c r="G224" s="21">
        <f>IFERROR(_xlfn.XLOOKUP([1]!INVENTARIO[[#This Row],[CODIGO CONCATENADO]],[1]!Tabla1[[CODIGO CONCATENADO ]],[1]!Tabla1[COSTO],,0,-1),"")</f>
        <v>7018</v>
      </c>
      <c r="H224" s="21">
        <f>+IFERROR([1]!INVENTARIO[[#This Row],[STOCK (BALANCE)]]*[1]!INVENTARIO[[#This Row],[COSTO UNITARIO]],"")</f>
        <v>7018</v>
      </c>
    </row>
    <row r="225" spans="1:8" x14ac:dyDescent="0.25">
      <c r="A225" s="12">
        <f>IFERROR(_xlfn.XLOOKUP([1]!INVENTARIO[[#This Row],[CODIGO CONCATENADO]],[1]!Tabla1[[CODIGO CONCATENADO ]],[1]!Tabla1[FECHA],,0,-1),"")</f>
        <v>44028</v>
      </c>
      <c r="B225" s="12">
        <f>IFERROR(_xlfn.XLOOKUP([1]!INVENTARIO[[#This Row],[CODIGO CONCATENADO]],[1]!Tabla1[[CODIGO CONCATENADO ]],[1]!Tabla1[FECHA],,0,-1),"")</f>
        <v>44028</v>
      </c>
      <c r="C225" s="13" t="str">
        <f>+[1]!Tabla3[[#This Row],[Secuencia]]</f>
        <v>EQU0031</v>
      </c>
      <c r="D225" s="14" t="str">
        <f>+[1]!Tabla3[[#This Row],[Descripcion]]</f>
        <v>MARCO SEGUETA ATT-12</v>
      </c>
      <c r="E225" s="13" t="str">
        <f>+[1]!Tabla3[[#This Row],[Unidad de medida]]</f>
        <v xml:space="preserve">UNIDAD </v>
      </c>
      <c r="F225" s="15">
        <f>+[1]!INVENTARIO[[#This Row],[CANTIDAD INICIAL]]+[1]!INVENTARIO[[#This Row],[ENTRADAS]]-[1]!INVENTARIO[[#This Row],[SALIDAS]]+[1]!INVENTARIO[[#This Row],[AJUSTES]]</f>
        <v>0</v>
      </c>
      <c r="G225" s="16">
        <f>IFERROR(_xlfn.XLOOKUP([1]!INVENTARIO[[#This Row],[CODIGO CONCATENADO]],[1]!Tabla1[[CODIGO CONCATENADO ]],[1]!Tabla1[COSTO],,0,-1),"")</f>
        <v>354.24</v>
      </c>
      <c r="H225" s="16">
        <f>+IFERROR([1]!INVENTARIO[[#This Row],[STOCK (BALANCE)]]*[1]!INVENTARIO[[#This Row],[COSTO UNITARIO]],"")</f>
        <v>0</v>
      </c>
    </row>
    <row r="226" spans="1:8" x14ac:dyDescent="0.25">
      <c r="A226" s="17">
        <f>IFERROR(_xlfn.XLOOKUP([1]!INVENTARIO[[#This Row],[CODIGO CONCATENADO]],[1]!Tabla1[[CODIGO CONCATENADO ]],[1]!Tabla1[FECHA],,0,-1),"")</f>
        <v>44699</v>
      </c>
      <c r="B226" s="17">
        <f>IFERROR(_xlfn.XLOOKUP([1]!INVENTARIO[[#This Row],[CODIGO CONCATENADO]],[1]!Tabla1[[CODIGO CONCATENADO ]],[1]!Tabla1[FECHA],,0,-1),"")</f>
        <v>44699</v>
      </c>
      <c r="C226" s="18" t="str">
        <f>+[1]!Tabla3[[#This Row],[Secuencia]]</f>
        <v>EQU0032</v>
      </c>
      <c r="D226" s="19" t="str">
        <f>+[1]!Tabla3[[#This Row],[Descripcion]]</f>
        <v>NIVEL PARA ALBAÑIL</v>
      </c>
      <c r="E226" s="18" t="str">
        <f>+[1]!Tabla3[[#This Row],[Unidad de medida]]</f>
        <v xml:space="preserve">UNIDAD </v>
      </c>
      <c r="F226" s="20">
        <f>+[1]!INVENTARIO[[#This Row],[CANTIDAD INICIAL]]+[1]!INVENTARIO[[#This Row],[ENTRADAS]]-[1]!INVENTARIO[[#This Row],[SALIDAS]]+[1]!INVENTARIO[[#This Row],[AJUSTES]]</f>
        <v>2</v>
      </c>
      <c r="G226" s="21">
        <f>IFERROR(_xlfn.XLOOKUP([1]!INVENTARIO[[#This Row],[CODIGO CONCATENADO]],[1]!Tabla1[[CODIGO CONCATENADO ]],[1]!Tabla1[COSTO],,0,-1),"")</f>
        <v>561</v>
      </c>
      <c r="H226" s="21">
        <f>+IFERROR([1]!INVENTARIO[[#This Row],[STOCK (BALANCE)]]*[1]!INVENTARIO[[#This Row],[COSTO UNITARIO]],"")</f>
        <v>1122</v>
      </c>
    </row>
    <row r="227" spans="1:8" x14ac:dyDescent="0.25">
      <c r="A227" s="12">
        <f>IFERROR(_xlfn.XLOOKUP([1]!INVENTARIO[[#This Row],[CODIGO CONCATENADO]],[1]!Tabla1[[CODIGO CONCATENADO ]],[1]!Tabla1[FECHA],,0,-1),"")</f>
        <v>44027</v>
      </c>
      <c r="B227" s="12">
        <f>IFERROR(_xlfn.XLOOKUP([1]!INVENTARIO[[#This Row],[CODIGO CONCATENADO]],[1]!Tabla1[[CODIGO CONCATENADO ]],[1]!Tabla1[FECHA],,0,-1),"")</f>
        <v>44027</v>
      </c>
      <c r="C227" s="13" t="str">
        <f>+[1]!Tabla3[[#This Row],[Secuencia]]</f>
        <v>EQU0033</v>
      </c>
      <c r="D227" s="14" t="str">
        <f>+[1]!Tabla3[[#This Row],[Descripcion]]</f>
        <v>PALA CUADRADA MGO. CORTO PCYP</v>
      </c>
      <c r="E227" s="13" t="str">
        <f>+[1]!Tabla3[[#This Row],[Unidad de medida]]</f>
        <v>UNIDAD</v>
      </c>
      <c r="F227" s="15">
        <f>+[1]!INVENTARIO[[#This Row],[CANTIDAD INICIAL]]+[1]!INVENTARIO[[#This Row],[ENTRADAS]]-[1]!INVENTARIO[[#This Row],[SALIDAS]]+[1]!INVENTARIO[[#This Row],[AJUSTES]]</f>
        <v>0</v>
      </c>
      <c r="G227" s="16">
        <f>IFERROR(_xlfn.XLOOKUP([1]!INVENTARIO[[#This Row],[CODIGO CONCATENADO]],[1]!Tabla1[[CODIGO CONCATENADO ]],[1]!Tabla1[COSTO],,0,-1),"")</f>
        <v>402</v>
      </c>
      <c r="H227" s="16">
        <f>+IFERROR([1]!INVENTARIO[[#This Row],[STOCK (BALANCE)]]*[1]!INVENTARIO[[#This Row],[COSTO UNITARIO]],"")</f>
        <v>0</v>
      </c>
    </row>
    <row r="228" spans="1:8" x14ac:dyDescent="0.25">
      <c r="A228" s="17">
        <f>IFERROR(_xlfn.XLOOKUP([1]!INVENTARIO[[#This Row],[CODIGO CONCATENADO]],[1]!Tabla1[[CODIGO CONCATENADO ]],[1]!Tabla1[FECHA],,0,-1),"")</f>
        <v>44027</v>
      </c>
      <c r="B228" s="17">
        <f>IFERROR(_xlfn.XLOOKUP([1]!INVENTARIO[[#This Row],[CODIGO CONCATENADO]],[1]!Tabla1[[CODIGO CONCATENADO ]],[1]!Tabla1[FECHA],,0,-1),"")</f>
        <v>44027</v>
      </c>
      <c r="C228" s="18" t="str">
        <f>+[1]!Tabla3[[#This Row],[Secuencia]]</f>
        <v>EQU0034</v>
      </c>
      <c r="D228" s="19" t="str">
        <f>+[1]!Tabla3[[#This Row],[Descripcion]]</f>
        <v xml:space="preserve">PALA EXCAVADORA </v>
      </c>
      <c r="E228" s="18" t="str">
        <f>+[1]!Tabla3[[#This Row],[Unidad de medida]]</f>
        <v>UNIDAD</v>
      </c>
      <c r="F228" s="20">
        <f>+[1]!INVENTARIO[[#This Row],[CANTIDAD INICIAL]]+[1]!INVENTARIO[[#This Row],[ENTRADAS]]-[1]!INVENTARIO[[#This Row],[SALIDAS]]+[1]!INVENTARIO[[#This Row],[AJUSTES]]</f>
        <v>0</v>
      </c>
      <c r="G228" s="21">
        <f>IFERROR(_xlfn.XLOOKUP([1]!INVENTARIO[[#This Row],[CODIGO CONCATENADO]],[1]!Tabla1[[CODIGO CONCATENADO ]],[1]!Tabla1[COSTO],,0,-1),"")</f>
        <v>426</v>
      </c>
      <c r="H228" s="21">
        <f>+IFERROR([1]!INVENTARIO[[#This Row],[STOCK (BALANCE)]]*[1]!INVENTARIO[[#This Row],[COSTO UNITARIO]],"")</f>
        <v>0</v>
      </c>
    </row>
    <row r="229" spans="1:8" x14ac:dyDescent="0.25">
      <c r="A229" s="12">
        <f>IFERROR(_xlfn.XLOOKUP([1]!INVENTARIO[[#This Row],[CODIGO CONCATENADO]],[1]!Tabla1[[CODIGO CONCATENADO ]],[1]!Tabla1[FECHA],,0,-1),"")</f>
        <v>44028</v>
      </c>
      <c r="B229" s="12">
        <f>IFERROR(_xlfn.XLOOKUP([1]!INVENTARIO[[#This Row],[CODIGO CONCATENADO]],[1]!Tabla1[[CODIGO CONCATENADO ]],[1]!Tabla1[FECHA],,0,-1),"")</f>
        <v>44028</v>
      </c>
      <c r="C229" s="13" t="str">
        <f>+[1]!Tabla3[[#This Row],[Secuencia]]</f>
        <v>EQU0035</v>
      </c>
      <c r="D229" s="14" t="str">
        <f>+[1]!Tabla3[[#This Row],[Descripcion]]</f>
        <v>PATA DE CABRA 3/4 X36 BU-90</v>
      </c>
      <c r="E229" s="13" t="str">
        <f>+[1]!Tabla3[[#This Row],[Unidad de medida]]</f>
        <v xml:space="preserve">UNIDAD </v>
      </c>
      <c r="F229" s="15">
        <f>+[1]!INVENTARIO[[#This Row],[CANTIDAD INICIAL]]+[1]!INVENTARIO[[#This Row],[ENTRADAS]]-[1]!INVENTARIO[[#This Row],[SALIDAS]]+[1]!INVENTARIO[[#This Row],[AJUSTES]]</f>
        <v>0</v>
      </c>
      <c r="G229" s="16">
        <f>IFERROR(_xlfn.XLOOKUP([1]!INVENTARIO[[#This Row],[CODIGO CONCATENADO]],[1]!Tabla1[[CODIGO CONCATENADO ]],[1]!Tabla1[COSTO],,0,-1),"")</f>
        <v>285.36</v>
      </c>
      <c r="H229" s="16">
        <f>+IFERROR([1]!INVENTARIO[[#This Row],[STOCK (BALANCE)]]*[1]!INVENTARIO[[#This Row],[COSTO UNITARIO]],"")</f>
        <v>0</v>
      </c>
    </row>
    <row r="230" spans="1:8" x14ac:dyDescent="0.25">
      <c r="A230" s="17">
        <f>IFERROR(_xlfn.XLOOKUP([1]!INVENTARIO[[#This Row],[CODIGO CONCATENADO]],[1]!Tabla1[[CODIGO CONCATENADO ]],[1]!Tabla1[FECHA],,0,-1),"")</f>
        <v>44027</v>
      </c>
      <c r="B230" s="17">
        <f>IFERROR(_xlfn.XLOOKUP([1]!INVENTARIO[[#This Row],[CODIGO CONCATENADO]],[1]!Tabla1[[CODIGO CONCATENADO ]],[1]!Tabla1[FECHA],,0,-1),"")</f>
        <v>44027</v>
      </c>
      <c r="C230" s="18" t="str">
        <f>+[1]!Tabla3[[#This Row],[Secuencia]]</f>
        <v>EQU0036</v>
      </c>
      <c r="D230" s="19" t="str">
        <f>+[1]!Tabla3[[#This Row],[Descripcion]]</f>
        <v>PICO COMPLETO</v>
      </c>
      <c r="E230" s="18" t="str">
        <f>+[1]!Tabla3[[#This Row],[Unidad de medida]]</f>
        <v>UNIDAD</v>
      </c>
      <c r="F230" s="20">
        <f>+[1]!INVENTARIO[[#This Row],[CANTIDAD INICIAL]]+[1]!INVENTARIO[[#This Row],[ENTRADAS]]-[1]!INVENTARIO[[#This Row],[SALIDAS]]+[1]!INVENTARIO[[#This Row],[AJUSTES]]</f>
        <v>0</v>
      </c>
      <c r="G230" s="21">
        <f>IFERROR(_xlfn.XLOOKUP([1]!INVENTARIO[[#This Row],[CODIGO CONCATENADO]],[1]!Tabla1[[CODIGO CONCATENADO ]],[1]!Tabla1[COSTO],,0,-1),"")</f>
        <v>672</v>
      </c>
      <c r="H230" s="21">
        <f>+IFERROR([1]!INVENTARIO[[#This Row],[STOCK (BALANCE)]]*[1]!INVENTARIO[[#This Row],[COSTO UNITARIO]],"")</f>
        <v>0</v>
      </c>
    </row>
    <row r="231" spans="1:8" x14ac:dyDescent="0.25">
      <c r="A231" s="12">
        <f>IFERROR(_xlfn.XLOOKUP([1]!INVENTARIO[[#This Row],[CODIGO CONCATENADO]],[1]!Tabla1[[CODIGO CONCATENADO ]],[1]!Tabla1[FECHA],,0,-1),"")</f>
        <v>44028</v>
      </c>
      <c r="B231" s="12">
        <f>IFERROR(_xlfn.XLOOKUP([1]!INVENTARIO[[#This Row],[CODIGO CONCATENADO]],[1]!Tabla1[[CODIGO CONCATENADO ]],[1]!Tabla1[FECHA],,0,-1),"")</f>
        <v>44028</v>
      </c>
      <c r="C231" s="13" t="str">
        <f>+[1]!Tabla3[[#This Row],[Secuencia]]</f>
        <v>EQU0037</v>
      </c>
      <c r="D231" s="14" t="str">
        <f>+[1]!Tabla3[[#This Row],[Descripcion]]</f>
        <v xml:space="preserve">PISTOLA DE COMPRESOR PARA PINTAR </v>
      </c>
      <c r="E231" s="13" t="str">
        <f>+[1]!Tabla3[[#This Row],[Unidad de medida]]</f>
        <v xml:space="preserve">UNIDAD </v>
      </c>
      <c r="F231" s="15">
        <f>+[1]!INVENTARIO[[#This Row],[CANTIDAD INICIAL]]+[1]!INVENTARIO[[#This Row],[ENTRADAS]]-[1]!INVENTARIO[[#This Row],[SALIDAS]]+[1]!INVENTARIO[[#This Row],[AJUSTES]]</f>
        <v>1</v>
      </c>
      <c r="G231" s="16">
        <f>IFERROR(_xlfn.XLOOKUP([1]!INVENTARIO[[#This Row],[CODIGO CONCATENADO]],[1]!Tabla1[[CODIGO CONCATENADO ]],[1]!Tabla1[COSTO],,0,-1),"")</f>
        <v>1082.4000000000001</v>
      </c>
      <c r="H231" s="16">
        <f>+IFERROR([1]!INVENTARIO[[#This Row],[STOCK (BALANCE)]]*[1]!INVENTARIO[[#This Row],[COSTO UNITARIO]],"")</f>
        <v>1082.4000000000001</v>
      </c>
    </row>
    <row r="232" spans="1:8" x14ac:dyDescent="0.25">
      <c r="A232" s="17">
        <f>IFERROR(_xlfn.XLOOKUP([1]!INVENTARIO[[#This Row],[CODIGO CONCATENADO]],[1]!Tabla1[[CODIGO CONCATENADO ]],[1]!Tabla1[FECHA],,0,-1),"")</f>
        <v>44699</v>
      </c>
      <c r="B232" s="17">
        <f>IFERROR(_xlfn.XLOOKUP([1]!INVENTARIO[[#This Row],[CODIGO CONCATENADO]],[1]!Tabla1[[CODIGO CONCATENADO ]],[1]!Tabla1[FECHA],,0,-1),"")</f>
        <v>44699</v>
      </c>
      <c r="C232" s="18" t="str">
        <f>+[1]!Tabla3[[#This Row],[Secuencia]]</f>
        <v>EQU0038</v>
      </c>
      <c r="D232" s="19" t="str">
        <f>+[1]!Tabla3[[#This Row],[Descripcion]]</f>
        <v xml:space="preserve">PLANA DE BELLOTA </v>
      </c>
      <c r="E232" s="18" t="str">
        <f>+[1]!Tabla3[[#This Row],[Unidad de medida]]</f>
        <v>UNIDAD</v>
      </c>
      <c r="F232" s="20">
        <f>+[1]!INVENTARIO[[#This Row],[CANTIDAD INICIAL]]+[1]!INVENTARIO[[#This Row],[ENTRADAS]]-[1]!INVENTARIO[[#This Row],[SALIDAS]]+[1]!INVENTARIO[[#This Row],[AJUSTES]]</f>
        <v>5</v>
      </c>
      <c r="G232" s="21">
        <f>IFERROR(_xlfn.XLOOKUP([1]!INVENTARIO[[#This Row],[CODIGO CONCATENADO]],[1]!Tabla1[[CODIGO CONCATENADO ]],[1]!Tabla1[COSTO],,0,-1),"")</f>
        <v>272.88</v>
      </c>
      <c r="H232" s="21">
        <f>+IFERROR([1]!INVENTARIO[[#This Row],[STOCK (BALANCE)]]*[1]!INVENTARIO[[#This Row],[COSTO UNITARIO]],"")</f>
        <v>1364.4</v>
      </c>
    </row>
    <row r="233" spans="1:8" x14ac:dyDescent="0.25">
      <c r="A233" s="12">
        <f>IFERROR(_xlfn.XLOOKUP([1]!INVENTARIO[[#This Row],[CODIGO CONCATENADO]],[1]!Tabla1[[CODIGO CONCATENADO ]],[1]!Tabla1[FECHA],,0,-1),"")</f>
        <v>44110</v>
      </c>
      <c r="B233" s="12">
        <f>IFERROR(_xlfn.XLOOKUP([1]!INVENTARIO[[#This Row],[CODIGO CONCATENADO]],[1]!Tabla1[[CODIGO CONCATENADO ]],[1]!Tabla1[FECHA],,0,-1),"")</f>
        <v>44110</v>
      </c>
      <c r="C233" s="13" t="str">
        <f>+[1]!Tabla3[[#This Row],[Secuencia]]</f>
        <v>EQU0039</v>
      </c>
      <c r="D233" s="14" t="str">
        <f>+[1]!Tabla3[[#This Row],[Descripcion]]</f>
        <v>PORTA ECTRODOS</v>
      </c>
      <c r="E233" s="13" t="str">
        <f>+[1]!Tabla3[[#This Row],[Unidad de medida]]</f>
        <v>UNIDAD</v>
      </c>
      <c r="F233" s="15">
        <f>+[1]!INVENTARIO[[#This Row],[CANTIDAD INICIAL]]+[1]!INVENTARIO[[#This Row],[ENTRADAS]]-[1]!INVENTARIO[[#This Row],[SALIDAS]]+[1]!INVENTARIO[[#This Row],[AJUSTES]]</f>
        <v>3</v>
      </c>
      <c r="G233" s="16">
        <f>IFERROR(_xlfn.XLOOKUP([1]!INVENTARIO[[#This Row],[CODIGO CONCATENADO]],[1]!Tabla1[[CODIGO CONCATENADO ]],[1]!Tabla1[COSTO],,0,-1),"")</f>
        <v>282.48</v>
      </c>
      <c r="H233" s="16">
        <f>+IFERROR([1]!INVENTARIO[[#This Row],[STOCK (BALANCE)]]*[1]!INVENTARIO[[#This Row],[COSTO UNITARIO]],"")</f>
        <v>847.44</v>
      </c>
    </row>
    <row r="234" spans="1:8" x14ac:dyDescent="0.25">
      <c r="A234" s="17">
        <f>IFERROR(_xlfn.XLOOKUP([1]!INVENTARIO[[#This Row],[CODIGO CONCATENADO]],[1]!Tabla1[[CODIGO CONCATENADO ]],[1]!Tabla1[FECHA],,0,-1),"")</f>
        <v>44153</v>
      </c>
      <c r="B234" s="17">
        <f>IFERROR(_xlfn.XLOOKUP([1]!INVENTARIO[[#This Row],[CODIGO CONCATENADO]],[1]!Tabla1[[CODIGO CONCATENADO ]],[1]!Tabla1[FECHA],,0,-1),"")</f>
        <v>44153</v>
      </c>
      <c r="C234" s="18" t="str">
        <f>+[1]!Tabla3[[#This Row],[Secuencia]]</f>
        <v>EQU0040</v>
      </c>
      <c r="D234" s="19" t="str">
        <f>+[1]!Tabla3[[#This Row],[Descripcion]]</f>
        <v xml:space="preserve">PULIDORA  ELECTRICA DE 9 PULGADAS </v>
      </c>
      <c r="E234" s="18" t="str">
        <f>+[1]!Tabla3[[#This Row],[Unidad de medida]]</f>
        <v xml:space="preserve">UNIDAD </v>
      </c>
      <c r="F234" s="20">
        <f>+[1]!INVENTARIO[[#This Row],[CANTIDAD INICIAL]]+[1]!INVENTARIO[[#This Row],[ENTRADAS]]-[1]!INVENTARIO[[#This Row],[SALIDAS]]+[1]!INVENTARIO[[#This Row],[AJUSTES]]</f>
        <v>0</v>
      </c>
      <c r="G234" s="21">
        <f>IFERROR(_xlfn.XLOOKUP([1]!INVENTARIO[[#This Row],[CODIGO CONCATENADO]],[1]!Tabla1[[CODIGO CONCATENADO ]],[1]!Tabla1[COSTO],,0,-1),"")</f>
        <v>2058</v>
      </c>
      <c r="H234" s="21">
        <f>+IFERROR([1]!INVENTARIO[[#This Row],[STOCK (BALANCE)]]*[1]!INVENTARIO[[#This Row],[COSTO UNITARIO]],"")</f>
        <v>0</v>
      </c>
    </row>
    <row r="235" spans="1:8" x14ac:dyDescent="0.25">
      <c r="A235" s="12">
        <f>IFERROR(_xlfn.XLOOKUP([1]!INVENTARIO[[#This Row],[CODIGO CONCATENADO]],[1]!Tabla1[[CODIGO CONCATENADO ]],[1]!Tabla1[FECHA],,0,-1),"")</f>
        <v>44027</v>
      </c>
      <c r="B235" s="12">
        <f>IFERROR(_xlfn.XLOOKUP([1]!INVENTARIO[[#This Row],[CODIGO CONCATENADO]],[1]!Tabla1[[CODIGO CONCATENADO ]],[1]!Tabla1[FECHA],,0,-1),"")</f>
        <v>44027</v>
      </c>
      <c r="C235" s="13" t="str">
        <f>+[1]!Tabla3[[#This Row],[Secuencia]]</f>
        <v>EQU0041</v>
      </c>
      <c r="D235" s="14" t="str">
        <f>+[1]!Tabla3[[#This Row],[Descripcion]]</f>
        <v>PULIDORA VIBRADORA DE 1/4</v>
      </c>
      <c r="E235" s="13" t="str">
        <f>+[1]!Tabla3[[#This Row],[Unidad de medida]]</f>
        <v>UNIDAD</v>
      </c>
      <c r="F235" s="15">
        <f>+[1]!INVENTARIO[[#This Row],[CANTIDAD INICIAL]]+[1]!INVENTARIO[[#This Row],[ENTRADAS]]-[1]!INVENTARIO[[#This Row],[SALIDAS]]+[1]!INVENTARIO[[#This Row],[AJUSTES]]</f>
        <v>0</v>
      </c>
      <c r="G235" s="16">
        <f>IFERROR(_xlfn.XLOOKUP([1]!INVENTARIO[[#This Row],[CODIGO CONCATENADO]],[1]!Tabla1[[CODIGO CONCATENADO ]],[1]!Tabla1[COSTO],,0,-1),"")</f>
        <v>1771.2</v>
      </c>
      <c r="H235" s="16">
        <f>+IFERROR([1]!INVENTARIO[[#This Row],[STOCK (BALANCE)]]*[1]!INVENTARIO[[#This Row],[COSTO UNITARIO]],"")</f>
        <v>0</v>
      </c>
    </row>
    <row r="236" spans="1:8" x14ac:dyDescent="0.25">
      <c r="A236" s="17">
        <f>IFERROR(_xlfn.XLOOKUP([1]!INVENTARIO[[#This Row],[CODIGO CONCATENADO]],[1]!Tabla1[[CODIGO CONCATENADO ]],[1]!Tabla1[FECHA],,0,-1),"")</f>
        <v>44677</v>
      </c>
      <c r="B236" s="17">
        <f>IFERROR(_xlfn.XLOOKUP([1]!INVENTARIO[[#This Row],[CODIGO CONCATENADO]],[1]!Tabla1[[CODIGO CONCATENADO ]],[1]!Tabla1[FECHA],,0,-1),"")</f>
        <v>44677</v>
      </c>
      <c r="C236" s="18" t="str">
        <f>+[1]!Tabla3[[#This Row],[Secuencia]]</f>
        <v>EQU0042</v>
      </c>
      <c r="D236" s="19" t="str">
        <f>+[1]!Tabla3[[#This Row],[Descripcion]]</f>
        <v>RASTRILLO METAL</v>
      </c>
      <c r="E236" s="18" t="str">
        <f>+[1]!Tabla3[[#This Row],[Unidad de medida]]</f>
        <v xml:space="preserve">UNIDAD </v>
      </c>
      <c r="F236" s="20">
        <f>+[1]!INVENTARIO[[#This Row],[CANTIDAD INICIAL]]+[1]!INVENTARIO[[#This Row],[ENTRADAS]]-[1]!INVENTARIO[[#This Row],[SALIDAS]]+[1]!INVENTARIO[[#This Row],[AJUSTES]]</f>
        <v>4</v>
      </c>
      <c r="G236" s="21">
        <f>IFERROR(_xlfn.XLOOKUP([1]!INVENTARIO[[#This Row],[CODIGO CONCATENADO]],[1]!Tabla1[[CODIGO CONCATENADO ]],[1]!Tabla1[COSTO],,0,-1),"")</f>
        <v>410</v>
      </c>
      <c r="H236" s="21">
        <f>+IFERROR([1]!INVENTARIO[[#This Row],[STOCK (BALANCE)]]*[1]!INVENTARIO[[#This Row],[COSTO UNITARIO]],"")</f>
        <v>1640</v>
      </c>
    </row>
    <row r="237" spans="1:8" x14ac:dyDescent="0.25">
      <c r="A237" s="12">
        <f>IFERROR(_xlfn.XLOOKUP([1]!INVENTARIO[[#This Row],[CODIGO CONCATENADO]],[1]!Tabla1[[CODIGO CONCATENADO ]],[1]!Tabla1[FECHA],,0,-1),"")</f>
        <v>44028</v>
      </c>
      <c r="B237" s="12">
        <f>IFERROR(_xlfn.XLOOKUP([1]!INVENTARIO[[#This Row],[CODIGO CONCATENADO]],[1]!Tabla1[[CODIGO CONCATENADO ]],[1]!Tabla1[FECHA],,0,-1),"")</f>
        <v>44028</v>
      </c>
      <c r="C237" s="13" t="str">
        <f>+[1]!Tabla3[[#This Row],[Secuencia]]</f>
        <v>EQU0043</v>
      </c>
      <c r="D237" s="14" t="str">
        <f>+[1]!Tabla3[[#This Row],[Descripcion]]</f>
        <v>REMACHADORA 3 BOCA RE-9 TRUPPER</v>
      </c>
      <c r="E237" s="13" t="str">
        <f>+[1]!Tabla3[[#This Row],[Unidad de medida]]</f>
        <v>UNIDAD</v>
      </c>
      <c r="F237" s="15">
        <f>+[1]!INVENTARIO[[#This Row],[CANTIDAD INICIAL]]+[1]!INVENTARIO[[#This Row],[ENTRADAS]]-[1]!INVENTARIO[[#This Row],[SALIDAS]]+[1]!INVENTARIO[[#This Row],[AJUSTES]]</f>
        <v>0</v>
      </c>
      <c r="G237" s="16">
        <f>IFERROR(_xlfn.XLOOKUP([1]!INVENTARIO[[#This Row],[CODIGO CONCATENADO]],[1]!Tabla1[[CODIGO CONCATENADO ]],[1]!Tabla1[COSTO],,0,-1),"")</f>
        <v>290.27999999999997</v>
      </c>
      <c r="H237" s="16">
        <f>+IFERROR([1]!INVENTARIO[[#This Row],[STOCK (BALANCE)]]*[1]!INVENTARIO[[#This Row],[COSTO UNITARIO]],"")</f>
        <v>0</v>
      </c>
    </row>
    <row r="238" spans="1:8" x14ac:dyDescent="0.25">
      <c r="A238" s="17">
        <f>IFERROR(_xlfn.XLOOKUP([1]!INVENTARIO[[#This Row],[CODIGO CONCATENADO]],[1]!Tabla1[[CODIGO CONCATENADO ]],[1]!Tabla1[FECHA],,0,-1),"")</f>
        <v>44028</v>
      </c>
      <c r="B238" s="17">
        <f>IFERROR(_xlfn.XLOOKUP([1]!INVENTARIO[[#This Row],[CODIGO CONCATENADO]],[1]!Tabla1[[CODIGO CONCATENADO ]],[1]!Tabla1[FECHA],,0,-1),"")</f>
        <v>44028</v>
      </c>
      <c r="C238" s="18" t="str">
        <f>+[1]!Tabla3[[#This Row],[Secuencia]]</f>
        <v>EQU0044</v>
      </c>
      <c r="D238" s="19" t="str">
        <f>+[1]!Tabla3[[#This Row],[Descripcion]]</f>
        <v>TALADRO DE MADRIL DE GOMA TRUPPER</v>
      </c>
      <c r="E238" s="18" t="str">
        <f>+[1]!Tabla3[[#This Row],[Unidad de medida]]</f>
        <v xml:space="preserve">UNIDAD </v>
      </c>
      <c r="F238" s="20">
        <f>+[1]!INVENTARIO[[#This Row],[CANTIDAD INICIAL]]+[1]!INVENTARIO[[#This Row],[ENTRADAS]]-[1]!INVENTARIO[[#This Row],[SALIDAS]]+[1]!INVENTARIO[[#This Row],[AJUSTES]]</f>
        <v>0</v>
      </c>
      <c r="G238" s="21">
        <f>IFERROR(_xlfn.XLOOKUP([1]!INVENTARIO[[#This Row],[CODIGO CONCATENADO]],[1]!Tabla1[[CODIGO CONCATENADO ]],[1]!Tabla1[COSTO],,0,-1),"")</f>
        <v>12737.29</v>
      </c>
      <c r="H238" s="21">
        <f>+IFERROR([1]!INVENTARIO[[#This Row],[STOCK (BALANCE)]]*[1]!INVENTARIO[[#This Row],[COSTO UNITARIO]],"")</f>
        <v>0</v>
      </c>
    </row>
    <row r="239" spans="1:8" ht="30" x14ac:dyDescent="0.25">
      <c r="A239" s="12">
        <f>IFERROR(_xlfn.XLOOKUP([1]!INVENTARIO[[#This Row],[CODIGO CONCATENADO]],[1]!Tabla1[[CODIGO CONCATENADO ]],[1]!Tabla1[FECHA],,0,-1),"")</f>
        <v>44540</v>
      </c>
      <c r="B239" s="12">
        <f>IFERROR(_xlfn.XLOOKUP([1]!INVENTARIO[[#This Row],[CODIGO CONCATENADO]],[1]!Tabla1[[CODIGO CONCATENADO ]],[1]!Tabla1[FECHA],,0,-1),"")</f>
        <v>44540</v>
      </c>
      <c r="C239" s="13" t="str">
        <f>+[1]!Tabla3[[#This Row],[Secuencia]]</f>
        <v>EQU0045</v>
      </c>
      <c r="D239" s="14" t="str">
        <f>+[1]!Tabla3[[#This Row],[Descripcion]]</f>
        <v>TALADRO ROTOMARTILLO ELECTRONEUMATICO TRUPPER</v>
      </c>
      <c r="E239" s="13" t="str">
        <f>+[1]!Tabla3[[#This Row],[Unidad de medida]]</f>
        <v>UNIDAD</v>
      </c>
      <c r="F239" s="15">
        <f>+[1]!INVENTARIO[[#This Row],[CANTIDAD INICIAL]]+[1]!INVENTARIO[[#This Row],[ENTRADAS]]-[1]!INVENTARIO[[#This Row],[SALIDAS]]+[1]!INVENTARIO[[#This Row],[AJUSTES]]</f>
        <v>0</v>
      </c>
      <c r="G239" s="16">
        <f>IFERROR(_xlfn.XLOOKUP([1]!INVENTARIO[[#This Row],[CODIGO CONCATENADO]],[1]!Tabla1[[CODIGO CONCATENADO ]],[1]!Tabla1[COSTO],,0,-1),"")</f>
        <v>9900</v>
      </c>
      <c r="H239" s="16">
        <f>+IFERROR([1]!INVENTARIO[[#This Row],[STOCK (BALANCE)]]*[1]!INVENTARIO[[#This Row],[COSTO UNITARIO]],"")</f>
        <v>0</v>
      </c>
    </row>
    <row r="240" spans="1:8" ht="30" x14ac:dyDescent="0.25">
      <c r="A240" s="17">
        <f>IFERROR(_xlfn.XLOOKUP([1]!INVENTARIO[[#This Row],[CODIGO CONCATENADO]],[1]!Tabla1[[CODIGO CONCATENADO ]],[1]!Tabla1[FECHA],,0,-1),"")</f>
        <v>44110</v>
      </c>
      <c r="B240" s="17">
        <f>IFERROR(_xlfn.XLOOKUP([1]!INVENTARIO[[#This Row],[CODIGO CONCATENADO]],[1]!Tabla1[[CODIGO CONCATENADO ]],[1]!Tabla1[FECHA],,0,-1),"")</f>
        <v>44110</v>
      </c>
      <c r="C240" s="18" t="str">
        <f>+[1]!Tabla3[[#This Row],[Secuencia]]</f>
        <v>EQU0046</v>
      </c>
      <c r="D240" s="19" t="str">
        <f>+[1]!Tabla3[[#This Row],[Descripcion]]</f>
        <v>TANQUE DE PRESION REFORSADO INTERIOR DE FIBRA DE VIDRIO DE 120 GALONES</v>
      </c>
      <c r="E240" s="18" t="str">
        <f>+[1]!Tabla3[[#This Row],[Unidad de medida]]</f>
        <v>UNIDAD</v>
      </c>
      <c r="F240" s="20">
        <f>+[1]!INVENTARIO[[#This Row],[CANTIDAD INICIAL]]+[1]!INVENTARIO[[#This Row],[ENTRADAS]]-[1]!INVENTARIO[[#This Row],[SALIDAS]]+[1]!INVENTARIO[[#This Row],[AJUSTES]]</f>
        <v>1</v>
      </c>
      <c r="G240" s="21">
        <f>IFERROR(_xlfn.XLOOKUP([1]!INVENTARIO[[#This Row],[CODIGO CONCATENADO]],[1]!Tabla1[[CODIGO CONCATENADO ]],[1]!Tabla1[COSTO],,0,-1),"")</f>
        <v>25000</v>
      </c>
      <c r="H240" s="21">
        <f>+IFERROR([1]!INVENTARIO[[#This Row],[STOCK (BALANCE)]]*[1]!INVENTARIO[[#This Row],[COSTO UNITARIO]],"")</f>
        <v>25000</v>
      </c>
    </row>
    <row r="241" spans="1:8" x14ac:dyDescent="0.25">
      <c r="A241" s="12">
        <f>IFERROR(_xlfn.XLOOKUP([1]!INVENTARIO[[#This Row],[CODIGO CONCATENADO]],[1]!Tabla1[[CODIGO CONCATENADO ]],[1]!Tabla1[FECHA],,0,-1),"")</f>
        <v>44701</v>
      </c>
      <c r="B241" s="12">
        <f>IFERROR(_xlfn.XLOOKUP([1]!INVENTARIO[[#This Row],[CODIGO CONCATENADO]],[1]!Tabla1[[CODIGO CONCATENADO ]],[1]!Tabla1[FECHA],,0,-1),"")</f>
        <v>44701</v>
      </c>
      <c r="C241" s="13" t="str">
        <f>+[1]!Tabla3[[#This Row],[Secuencia]]</f>
        <v>EQU0047</v>
      </c>
      <c r="D241" s="14" t="str">
        <f>+[1]!Tabla3[[#This Row],[Descripcion]]</f>
        <v>NIVEL DE HILO</v>
      </c>
      <c r="E241" s="13" t="str">
        <f>+[1]!Tabla3[[#This Row],[Unidad de medida]]</f>
        <v>UNIDAD</v>
      </c>
      <c r="F241" s="15">
        <f>+[1]!INVENTARIO[[#This Row],[CANTIDAD INICIAL]]+[1]!INVENTARIO[[#This Row],[ENTRADAS]]-[1]!INVENTARIO[[#This Row],[SALIDAS]]+[1]!INVENTARIO[[#This Row],[AJUSTES]]</f>
        <v>0</v>
      </c>
      <c r="G241" s="16">
        <f>IFERROR(_xlfn.XLOOKUP([1]!INVENTARIO[[#This Row],[CODIGO CONCATENADO]],[1]!Tabla1[[CODIGO CONCATENADO ]],[1]!Tabla1[COSTO],,0,-1),"")</f>
        <v>296</v>
      </c>
      <c r="H241" s="16">
        <f>+IFERROR([1]!INVENTARIO[[#This Row],[STOCK (BALANCE)]]*[1]!INVENTARIO[[#This Row],[COSTO UNITARIO]],"")</f>
        <v>0</v>
      </c>
    </row>
    <row r="242" spans="1:8" x14ac:dyDescent="0.25">
      <c r="A242" s="17">
        <f>IFERROR(_xlfn.XLOOKUP([1]!INVENTARIO[[#This Row],[CODIGO CONCATENADO]],[1]!Tabla1[[CODIGO CONCATENADO ]],[1]!Tabla1[FECHA],,0,-1),"")</f>
        <v>44592</v>
      </c>
      <c r="B242" s="17">
        <f>IFERROR(_xlfn.XLOOKUP([1]!INVENTARIO[[#This Row],[CODIGO CONCATENADO]],[1]!Tabla1[[CODIGO CONCATENADO ]],[1]!Tabla1[FECHA],,0,-1),"")</f>
        <v>44592</v>
      </c>
      <c r="C242" s="18" t="str">
        <f>+[1]!Tabla3[[#This Row],[Secuencia]]</f>
        <v>HER0001</v>
      </c>
      <c r="D242" s="19" t="str">
        <f>+[1]!Tabla3[[#This Row],[Descripcion]]</f>
        <v>ABRAZADERA DE  METAL 1/2</v>
      </c>
      <c r="E242" s="18" t="str">
        <f>+[1]!Tabla3[[#This Row],[Unidad de medida]]</f>
        <v xml:space="preserve">UNIDAD </v>
      </c>
      <c r="F242" s="20">
        <f>+[1]!INVENTARIO[[#This Row],[CANTIDAD INICIAL]]+[1]!INVENTARIO[[#This Row],[ENTRADAS]]-[1]!INVENTARIO[[#This Row],[SALIDAS]]+[1]!INVENTARIO[[#This Row],[AJUSTES]]</f>
        <v>0</v>
      </c>
      <c r="G242" s="21">
        <f>IFERROR(_xlfn.XLOOKUP([1]!INVENTARIO[[#This Row],[CODIGO CONCATENADO]],[1]!Tabla1[[CODIGO CONCATENADO ]],[1]!Tabla1[COSTO],,0,-1),"")</f>
        <v>0</v>
      </c>
      <c r="H242" s="21">
        <f>+IFERROR([1]!INVENTARIO[[#This Row],[STOCK (BALANCE)]]*[1]!INVENTARIO[[#This Row],[COSTO UNITARIO]],"")</f>
        <v>0</v>
      </c>
    </row>
    <row r="243" spans="1:8" ht="30" x14ac:dyDescent="0.25">
      <c r="A243" s="12">
        <f>IFERROR(_xlfn.XLOOKUP([1]!INVENTARIO[[#This Row],[CODIGO CONCATENADO]],[1]!Tabla1[[CODIGO CONCATENADO ]],[1]!Tabla1[FECHA],,0,-1),"")</f>
        <v>44540</v>
      </c>
      <c r="B243" s="12">
        <f>IFERROR(_xlfn.XLOOKUP([1]!INVENTARIO[[#This Row],[CODIGO CONCATENADO]],[1]!Tabla1[[CODIGO CONCATENADO ]],[1]!Tabla1[FECHA],,0,-1),"")</f>
        <v>44540</v>
      </c>
      <c r="C243" s="13" t="str">
        <f>+[1]!Tabla3[[#This Row],[Secuencia]]</f>
        <v>HER0002</v>
      </c>
      <c r="D243" s="14" t="str">
        <f>+[1]!Tabla3[[#This Row],[Descripcion]]</f>
        <v>ALICATE DE PRESION RECTO DE 10 PULGADAS TRUPPER</v>
      </c>
      <c r="E243" s="13" t="str">
        <f>+[1]!Tabla3[[#This Row],[Unidad de medida]]</f>
        <v>UNIDAD</v>
      </c>
      <c r="F243" s="15">
        <f>+[1]!INVENTARIO[[#This Row],[CANTIDAD INICIAL]]+[1]!INVENTARIO[[#This Row],[ENTRADAS]]-[1]!INVENTARIO[[#This Row],[SALIDAS]]+[1]!INVENTARIO[[#This Row],[AJUSTES]]</f>
        <v>3</v>
      </c>
      <c r="G243" s="16">
        <f>IFERROR(_xlfn.XLOOKUP([1]!INVENTARIO[[#This Row],[CODIGO CONCATENADO]],[1]!Tabla1[[CODIGO CONCATENADO ]],[1]!Tabla1[COSTO],,0,-1),"")</f>
        <v>380</v>
      </c>
      <c r="H243" s="16">
        <f>+IFERROR([1]!INVENTARIO[[#This Row],[STOCK (BALANCE)]]*[1]!INVENTARIO[[#This Row],[COSTO UNITARIO]],"")</f>
        <v>1140</v>
      </c>
    </row>
    <row r="244" spans="1:8" x14ac:dyDescent="0.25">
      <c r="A244" s="17">
        <f>IFERROR(_xlfn.XLOOKUP([1]!INVENTARIO[[#This Row],[CODIGO CONCATENADO]],[1]!Tabla1[[CODIGO CONCATENADO ]],[1]!Tabla1[FECHA],,0,-1),"")</f>
        <v>44028</v>
      </c>
      <c r="B244" s="17">
        <f>IFERROR(_xlfn.XLOOKUP([1]!INVENTARIO[[#This Row],[CODIGO CONCATENADO]],[1]!Tabla1[[CODIGO CONCATENADO ]],[1]!Tabla1[FECHA],,0,-1),"")</f>
        <v>44028</v>
      </c>
      <c r="C244" s="18" t="str">
        <f>+[1]!Tabla3[[#This Row],[Secuencia]]</f>
        <v>HER0003</v>
      </c>
      <c r="D244" s="19" t="str">
        <f>+[1]!Tabla3[[#This Row],[Descripcion]]</f>
        <v>ALICATE DE EXTENCION</v>
      </c>
      <c r="E244" s="18" t="str">
        <f>+[1]!Tabla3[[#This Row],[Unidad de medida]]</f>
        <v xml:space="preserve">UNIDAD </v>
      </c>
      <c r="F244" s="20">
        <f>+[1]!INVENTARIO[[#This Row],[CANTIDAD INICIAL]]+[1]!INVENTARIO[[#This Row],[ENTRADAS]]-[1]!INVENTARIO[[#This Row],[SALIDAS]]+[1]!INVENTARIO[[#This Row],[AJUSTES]]</f>
        <v>1</v>
      </c>
      <c r="G244" s="21">
        <f>IFERROR(_xlfn.XLOOKUP([1]!INVENTARIO[[#This Row],[CODIGO CONCATENADO]],[1]!Tabla1[[CODIGO CONCATENADO ]],[1]!Tabla1[COSTO],,0,-1),"")</f>
        <v>241.08</v>
      </c>
      <c r="H244" s="21">
        <f>+IFERROR([1]!INVENTARIO[[#This Row],[STOCK (BALANCE)]]*[1]!INVENTARIO[[#This Row],[COSTO UNITARIO]],"")</f>
        <v>241.08</v>
      </c>
    </row>
    <row r="245" spans="1:8" x14ac:dyDescent="0.25">
      <c r="A245" s="12">
        <f>IFERROR(_xlfn.XLOOKUP([1]!INVENTARIO[[#This Row],[CODIGO CONCATENADO]],[1]!Tabla1[[CODIGO CONCATENADO ]],[1]!Tabla1[FECHA],,0,-1),"")</f>
        <v>44147</v>
      </c>
      <c r="B245" s="12">
        <f>IFERROR(_xlfn.XLOOKUP([1]!INVENTARIO[[#This Row],[CODIGO CONCATENADO]],[1]!Tabla1[[CODIGO CONCATENADO ]],[1]!Tabla1[FECHA],,0,-1),"")</f>
        <v>44147</v>
      </c>
      <c r="C245" s="13" t="str">
        <f>+[1]!Tabla3[[#This Row],[Secuencia]]</f>
        <v>HER0004</v>
      </c>
      <c r="D245" s="14" t="str">
        <f>+[1]!Tabla3[[#This Row],[Descripcion]]</f>
        <v>ALICATE MECANICO 10 REEYN KRAT</v>
      </c>
      <c r="E245" s="13" t="str">
        <f>+[1]!Tabla3[[#This Row],[Unidad de medida]]</f>
        <v xml:space="preserve">UNIDAD </v>
      </c>
      <c r="F245" s="15">
        <f>+[1]!INVENTARIO[[#This Row],[CANTIDAD INICIAL]]+[1]!INVENTARIO[[#This Row],[ENTRADAS]]-[1]!INVENTARIO[[#This Row],[SALIDAS]]+[1]!INVENTARIO[[#This Row],[AJUSTES]]</f>
        <v>0</v>
      </c>
      <c r="G245" s="16">
        <f>IFERROR(_xlfn.XLOOKUP([1]!INVENTARIO[[#This Row],[CODIGO CONCATENADO]],[1]!Tabla1[[CODIGO CONCATENADO ]],[1]!Tabla1[COSTO],,0,-1),"")</f>
        <v>157.44</v>
      </c>
      <c r="H245" s="16">
        <f>+IFERROR([1]!INVENTARIO[[#This Row],[STOCK (BALANCE)]]*[1]!INVENTARIO[[#This Row],[COSTO UNITARIO]],"")</f>
        <v>0</v>
      </c>
    </row>
    <row r="246" spans="1:8" x14ac:dyDescent="0.25">
      <c r="A246" s="17">
        <f>IFERROR(_xlfn.XLOOKUP([1]!INVENTARIO[[#This Row],[CODIGO CONCATENADO]],[1]!Tabla1[[CODIGO CONCATENADO ]],[1]!Tabla1[FECHA],,0,-1),"")</f>
        <v>44147</v>
      </c>
      <c r="B246" s="17">
        <f>IFERROR(_xlfn.XLOOKUP([1]!INVENTARIO[[#This Row],[CODIGO CONCATENADO]],[1]!Tabla1[[CODIGO CONCATENADO ]],[1]!Tabla1[FECHA],,0,-1),"")</f>
        <v>44147</v>
      </c>
      <c r="C246" s="18" t="str">
        <f>+[1]!Tabla3[[#This Row],[Secuencia]]</f>
        <v>HER0005</v>
      </c>
      <c r="D246" s="19" t="str">
        <f>+[1]!Tabla3[[#This Row],[Descripcion]]</f>
        <v>ALICATE NO.8 STANLEY</v>
      </c>
      <c r="E246" s="18" t="str">
        <f>+[1]!Tabla3[[#This Row],[Unidad de medida]]</f>
        <v xml:space="preserve">UNIDAD </v>
      </c>
      <c r="F246" s="20">
        <f>+[1]!INVENTARIO[[#This Row],[CANTIDAD INICIAL]]+[1]!INVENTARIO[[#This Row],[ENTRADAS]]-[1]!INVENTARIO[[#This Row],[SALIDAS]]+[1]!INVENTARIO[[#This Row],[AJUSTES]]</f>
        <v>2</v>
      </c>
      <c r="G246" s="21">
        <f>IFERROR(_xlfn.XLOOKUP([1]!INVENTARIO[[#This Row],[CODIGO CONCATENADO]],[1]!Tabla1[[CODIGO CONCATENADO ]],[1]!Tabla1[COSTO],,0,-1),"")</f>
        <v>156.46</v>
      </c>
      <c r="H246" s="21">
        <f>+IFERROR([1]!INVENTARIO[[#This Row],[STOCK (BALANCE)]]*[1]!INVENTARIO[[#This Row],[COSTO UNITARIO]],"")</f>
        <v>312.92</v>
      </c>
    </row>
    <row r="247" spans="1:8" x14ac:dyDescent="0.25">
      <c r="A247" s="12">
        <f>IFERROR(_xlfn.XLOOKUP([1]!INVENTARIO[[#This Row],[CODIGO CONCATENADO]],[1]!Tabla1[[CODIGO CONCATENADO ]],[1]!Tabla1[FECHA],,0,-1),"")</f>
        <v>44151</v>
      </c>
      <c r="B247" s="12">
        <f>IFERROR(_xlfn.XLOOKUP([1]!INVENTARIO[[#This Row],[CODIGO CONCATENADO]],[1]!Tabla1[[CODIGO CONCATENADO ]],[1]!Tabla1[FECHA],,0,-1),"")</f>
        <v>44151</v>
      </c>
      <c r="C247" s="13" t="str">
        <f>+[1]!Tabla3[[#This Row],[Secuencia]]</f>
        <v>HER0006</v>
      </c>
      <c r="D247" s="14" t="str">
        <f>+[1]!Tabla3[[#This Row],[Descripcion]]</f>
        <v>ALICATE PELA CABLE AUTOMATICO PEC-AUT  STANLEY</v>
      </c>
      <c r="E247" s="13" t="str">
        <f>+[1]!Tabla3[[#This Row],[Unidad de medida]]</f>
        <v xml:space="preserve">UNIDAD </v>
      </c>
      <c r="F247" s="15">
        <f>+[1]!INVENTARIO[[#This Row],[CANTIDAD INICIAL]]+[1]!INVENTARIO[[#This Row],[ENTRADAS]]-[1]!INVENTARIO[[#This Row],[SALIDAS]]+[1]!INVENTARIO[[#This Row],[AJUSTES]]</f>
        <v>2</v>
      </c>
      <c r="G247" s="16">
        <f>IFERROR(_xlfn.XLOOKUP([1]!INVENTARIO[[#This Row],[CODIGO CONCATENADO]],[1]!Tabla1[[CODIGO CONCATENADO ]],[1]!Tabla1[COSTO],,0,-1),"")</f>
        <v>610.08000000000004</v>
      </c>
      <c r="H247" s="16">
        <f>+IFERROR([1]!INVENTARIO[[#This Row],[STOCK (BALANCE)]]*[1]!INVENTARIO[[#This Row],[COSTO UNITARIO]],"")</f>
        <v>1220.1600000000001</v>
      </c>
    </row>
    <row r="248" spans="1:8" x14ac:dyDescent="0.25">
      <c r="A248" s="17">
        <f>IFERROR(_xlfn.XLOOKUP([1]!INVENTARIO[[#This Row],[CODIGO CONCATENADO]],[1]!Tabla1[[CODIGO CONCATENADO ]],[1]!Tabla1[FECHA],,0,-1),"")</f>
        <v>44153</v>
      </c>
      <c r="B248" s="17">
        <f>IFERROR(_xlfn.XLOOKUP([1]!INVENTARIO[[#This Row],[CODIGO CONCATENADO]],[1]!Tabla1[[CODIGO CONCATENADO ]],[1]!Tabla1[FECHA],,0,-1),"")</f>
        <v>44153</v>
      </c>
      <c r="C248" s="18" t="str">
        <f>+[1]!Tabla3[[#This Row],[Secuencia]]</f>
        <v>HER0007</v>
      </c>
      <c r="D248" s="19" t="str">
        <f>+[1]!Tabla3[[#This Row],[Descripcion]]</f>
        <v>ARANDELAS DE 1/2</v>
      </c>
      <c r="E248" s="18" t="str">
        <f>+[1]!Tabla3[[#This Row],[Unidad de medida]]</f>
        <v>UNIDAD</v>
      </c>
      <c r="F248" s="20">
        <f>+[1]!INVENTARIO[[#This Row],[CANTIDAD INICIAL]]+[1]!INVENTARIO[[#This Row],[ENTRADAS]]-[1]!INVENTARIO[[#This Row],[SALIDAS]]+[1]!INVENTARIO[[#This Row],[AJUSTES]]</f>
        <v>1143</v>
      </c>
      <c r="G248" s="21">
        <f>IFERROR(_xlfn.XLOOKUP([1]!INVENTARIO[[#This Row],[CODIGO CONCATENADO]],[1]!Tabla1[[CODIGO CONCATENADO ]],[1]!Tabla1[COSTO],,0,-1),"")</f>
        <v>1.1000000000000001</v>
      </c>
      <c r="H248" s="21">
        <f>+IFERROR([1]!INVENTARIO[[#This Row],[STOCK (BALANCE)]]*[1]!INVENTARIO[[#This Row],[COSTO UNITARIO]],"")</f>
        <v>1257.3000000000002</v>
      </c>
    </row>
    <row r="249" spans="1:8" x14ac:dyDescent="0.25">
      <c r="A249" s="12">
        <f>IFERROR(_xlfn.XLOOKUP([1]!INVENTARIO[[#This Row],[CODIGO CONCATENADO]],[1]!Tabla1[[CODIGO CONCATENADO ]],[1]!Tabla1[FECHA],,0,-1),"")</f>
        <v>44153</v>
      </c>
      <c r="B249" s="12">
        <f>IFERROR(_xlfn.XLOOKUP([1]!INVENTARIO[[#This Row],[CODIGO CONCATENADO]],[1]!Tabla1[[CODIGO CONCATENADO ]],[1]!Tabla1[FECHA],,0,-1),"")</f>
        <v>44153</v>
      </c>
      <c r="C249" s="13" t="str">
        <f>+[1]!Tabla3[[#This Row],[Secuencia]]</f>
        <v>HER0008</v>
      </c>
      <c r="D249" s="14" t="str">
        <f>+[1]!Tabla3[[#This Row],[Descripcion]]</f>
        <v>ARANDELAS DE 3/8</v>
      </c>
      <c r="E249" s="13" t="str">
        <f>+[1]!Tabla3[[#This Row],[Unidad de medida]]</f>
        <v>UNIDAD</v>
      </c>
      <c r="F249" s="15">
        <f>+[1]!INVENTARIO[[#This Row],[CANTIDAD INICIAL]]+[1]!INVENTARIO[[#This Row],[ENTRADAS]]-[1]!INVENTARIO[[#This Row],[SALIDAS]]+[1]!INVENTARIO[[#This Row],[AJUSTES]]</f>
        <v>2298</v>
      </c>
      <c r="G249" s="16">
        <f>IFERROR(_xlfn.XLOOKUP([1]!INVENTARIO[[#This Row],[CODIGO CONCATENADO]],[1]!Tabla1[[CODIGO CONCATENADO ]],[1]!Tabla1[COSTO],,0,-1),"")</f>
        <v>1.85</v>
      </c>
      <c r="H249" s="16">
        <f>+IFERROR([1]!INVENTARIO[[#This Row],[STOCK (BALANCE)]]*[1]!INVENTARIO[[#This Row],[COSTO UNITARIO]],"")</f>
        <v>4251.3</v>
      </c>
    </row>
    <row r="250" spans="1:8" x14ac:dyDescent="0.25">
      <c r="A250" s="17">
        <f>IFERROR(_xlfn.XLOOKUP([1]!INVENTARIO[[#This Row],[CODIGO CONCATENADO]],[1]!Tabla1[[CODIGO CONCATENADO ]],[1]!Tabla1[FECHA],,0,-1),"")</f>
        <v>44154</v>
      </c>
      <c r="B250" s="17">
        <f>IFERROR(_xlfn.XLOOKUP([1]!INVENTARIO[[#This Row],[CODIGO CONCATENADO]],[1]!Tabla1[[CODIGO CONCATENADO ]],[1]!Tabla1[FECHA],,0,-1),"")</f>
        <v>44154</v>
      </c>
      <c r="C250" s="18" t="str">
        <f>+[1]!Tabla3[[#This Row],[Secuencia]]</f>
        <v>HER0009</v>
      </c>
      <c r="D250" s="19" t="str">
        <f>+[1]!Tabla3[[#This Row],[Descripcion]]</f>
        <v>BARRA DE EXCAVACION</v>
      </c>
      <c r="E250" s="18" t="str">
        <f>+[1]!Tabla3[[#This Row],[Unidad de medida]]</f>
        <v xml:space="preserve">UNIDAD </v>
      </c>
      <c r="F250" s="20">
        <f>+[1]!INVENTARIO[[#This Row],[CANTIDAD INICIAL]]+[1]!INVENTARIO[[#This Row],[ENTRADAS]]-[1]!INVENTARIO[[#This Row],[SALIDAS]]+[1]!INVENTARIO[[#This Row],[AJUSTES]]</f>
        <v>0</v>
      </c>
      <c r="G250" s="21">
        <f>IFERROR(_xlfn.XLOOKUP([1]!INVENTARIO[[#This Row],[CODIGO CONCATENADO]],[1]!Tabla1[[CODIGO CONCATENADO ]],[1]!Tabla1[COSTO],,0,-1),"")</f>
        <v>319.8</v>
      </c>
      <c r="H250" s="21">
        <f>+IFERROR([1]!INVENTARIO[[#This Row],[STOCK (BALANCE)]]*[1]!INVENTARIO[[#This Row],[COSTO UNITARIO]],"")</f>
        <v>0</v>
      </c>
    </row>
    <row r="251" spans="1:8" x14ac:dyDescent="0.25">
      <c r="A251" s="12">
        <f>IFERROR(_xlfn.XLOOKUP([1]!INVENTARIO[[#This Row],[CODIGO CONCATENADO]],[1]!Tabla1[[CODIGO CONCATENADO ]],[1]!Tabla1[FECHA],,0,-1),"")</f>
        <v>44701</v>
      </c>
      <c r="B251" s="12">
        <f>IFERROR(_xlfn.XLOOKUP([1]!INVENTARIO[[#This Row],[CODIGO CONCATENADO]],[1]!Tabla1[[CODIGO CONCATENADO ]],[1]!Tabla1[FECHA],,0,-1),"")</f>
        <v>44701</v>
      </c>
      <c r="C251" s="13" t="str">
        <f>+[1]!Tabla3[[#This Row],[Secuencia]]</f>
        <v>HER0010</v>
      </c>
      <c r="D251" s="14" t="str">
        <f>+[1]!Tabla3[[#This Row],[Descripcion]]</f>
        <v>BISAGRA TIPO LIBRO DE 3 1/2 X 3/ 1/2 (PARES)</v>
      </c>
      <c r="E251" s="13" t="str">
        <f>+[1]!Tabla3[[#This Row],[Unidad de medida]]</f>
        <v xml:space="preserve">UNIDAD </v>
      </c>
      <c r="F251" s="15">
        <f>+[1]!INVENTARIO[[#This Row],[CANTIDAD INICIAL]]+[1]!INVENTARIO[[#This Row],[ENTRADAS]]-[1]!INVENTARIO[[#This Row],[SALIDAS]]+[1]!INVENTARIO[[#This Row],[AJUSTES]]</f>
        <v>19</v>
      </c>
      <c r="G251" s="16">
        <f>IFERROR(_xlfn.XLOOKUP([1]!INVENTARIO[[#This Row],[CODIGO CONCATENADO]],[1]!Tabla1[[CODIGO CONCATENADO ]],[1]!Tabla1[COSTO],,0,-1),"")</f>
        <v>146</v>
      </c>
      <c r="H251" s="16">
        <f>+IFERROR([1]!INVENTARIO[[#This Row],[STOCK (BALANCE)]]*[1]!INVENTARIO[[#This Row],[COSTO UNITARIO]],"")</f>
        <v>2774</v>
      </c>
    </row>
    <row r="252" spans="1:8" x14ac:dyDescent="0.25">
      <c r="A252" s="17">
        <f>IFERROR(_xlfn.XLOOKUP([1]!INVENTARIO[[#This Row],[CODIGO CONCATENADO]],[1]!Tabla1[[CODIGO CONCATENADO ]],[1]!Tabla1[FECHA],,0,-1),"")</f>
        <v>44028</v>
      </c>
      <c r="B252" s="17">
        <f>IFERROR(_xlfn.XLOOKUP([1]!INVENTARIO[[#This Row],[CODIGO CONCATENADO]],[1]!Tabla1[[CODIGO CONCATENADO ]],[1]!Tabla1[FECHA],,0,-1),"")</f>
        <v>44028</v>
      </c>
      <c r="C252" s="18" t="str">
        <f>+[1]!Tabla3[[#This Row],[Secuencia]]</f>
        <v>HER0011</v>
      </c>
      <c r="D252" s="19" t="str">
        <f>+[1]!Tabla3[[#This Row],[Descripcion]]</f>
        <v>BISAGRAS DE PRESION EN PARES (SIEGAS)</v>
      </c>
      <c r="E252" s="18" t="str">
        <f>+[1]!Tabla3[[#This Row],[Unidad de medida]]</f>
        <v>PARES</v>
      </c>
      <c r="F252" s="20">
        <f>+[1]!INVENTARIO[[#This Row],[CANTIDAD INICIAL]]+[1]!INVENTARIO[[#This Row],[ENTRADAS]]-[1]!INVENTARIO[[#This Row],[SALIDAS]]+[1]!INVENTARIO[[#This Row],[AJUSTES]]</f>
        <v>5</v>
      </c>
      <c r="G252" s="21">
        <f>IFERROR(_xlfn.XLOOKUP([1]!INVENTARIO[[#This Row],[CODIGO CONCATENADO]],[1]!Tabla1[[CODIGO CONCATENADO ]],[1]!Tabla1[COSTO],,0,-1),"")</f>
        <v>30</v>
      </c>
      <c r="H252" s="21">
        <f>+IFERROR([1]!INVENTARIO[[#This Row],[STOCK (BALANCE)]]*[1]!INVENTARIO[[#This Row],[COSTO UNITARIO]],"")</f>
        <v>150</v>
      </c>
    </row>
    <row r="253" spans="1:8" x14ac:dyDescent="0.25">
      <c r="A253" s="12">
        <f>IFERROR(_xlfn.XLOOKUP([1]!INVENTARIO[[#This Row],[CODIGO CONCATENADO]],[1]!Tabla1[[CODIGO CONCATENADO ]],[1]!Tabla1[FECHA],,0,-1),"")</f>
        <v>44028</v>
      </c>
      <c r="B253" s="12">
        <f>IFERROR(_xlfn.XLOOKUP([1]!INVENTARIO[[#This Row],[CODIGO CONCATENADO]],[1]!Tabla1[[CODIGO CONCATENADO ]],[1]!Tabla1[FECHA],,0,-1),"")</f>
        <v>44028</v>
      </c>
      <c r="C253" s="13" t="str">
        <f>+[1]!Tabla3[[#This Row],[Secuencia]]</f>
        <v>HER0012</v>
      </c>
      <c r="D253" s="14" t="str">
        <f>+[1]!Tabla3[[#This Row],[Descripcion]]</f>
        <v>BISAGRAS SENCILLAS</v>
      </c>
      <c r="E253" s="13" t="str">
        <f>+[1]!Tabla3[[#This Row],[Unidad de medida]]</f>
        <v>PARES</v>
      </c>
      <c r="F253" s="15">
        <f>+[1]!INVENTARIO[[#This Row],[CANTIDAD INICIAL]]+[1]!INVENTARIO[[#This Row],[ENTRADAS]]-[1]!INVENTARIO[[#This Row],[SALIDAS]]+[1]!INVENTARIO[[#This Row],[AJUSTES]]</f>
        <v>6</v>
      </c>
      <c r="G253" s="16">
        <f>IFERROR(_xlfn.XLOOKUP([1]!INVENTARIO[[#This Row],[CODIGO CONCATENADO]],[1]!Tabla1[[CODIGO CONCATENADO ]],[1]!Tabla1[COSTO],,0,-1),"")</f>
        <v>35</v>
      </c>
      <c r="H253" s="16">
        <f>+IFERROR([1]!INVENTARIO[[#This Row],[STOCK (BALANCE)]]*[1]!INVENTARIO[[#This Row],[COSTO UNITARIO]],"")</f>
        <v>210</v>
      </c>
    </row>
    <row r="254" spans="1:8" x14ac:dyDescent="0.25">
      <c r="A254" s="17">
        <f>IFERROR(_xlfn.XLOOKUP([1]!INVENTARIO[[#This Row],[CODIGO CONCATENADO]],[1]!Tabla1[[CODIGO CONCATENADO ]],[1]!Tabla1[FECHA],,0,-1),"")</f>
        <v>43223</v>
      </c>
      <c r="B254" s="17">
        <f>IFERROR(_xlfn.XLOOKUP([1]!INVENTARIO[[#This Row],[CODIGO CONCATENADO]],[1]!Tabla1[[CODIGO CONCATENADO ]],[1]!Tabla1[FECHA],,0,-1),"")</f>
        <v>43223</v>
      </c>
      <c r="C254" s="18" t="str">
        <f>+[1]!Tabla3[[#This Row],[Secuencia]]</f>
        <v>HER0013</v>
      </c>
      <c r="D254" s="19" t="str">
        <f>+[1]!Tabla3[[#This Row],[Descripcion]]</f>
        <v xml:space="preserve">BRAZOS HIDRAULICOS PARA PUERTAS </v>
      </c>
      <c r="E254" s="18" t="str">
        <f>+[1]!Tabla3[[#This Row],[Unidad de medida]]</f>
        <v>UNIDAD</v>
      </c>
      <c r="F254" s="20">
        <f>+[1]!INVENTARIO[[#This Row],[CANTIDAD INICIAL]]+[1]!INVENTARIO[[#This Row],[ENTRADAS]]-[1]!INVENTARIO[[#This Row],[SALIDAS]]+[1]!INVENTARIO[[#This Row],[AJUSTES]]</f>
        <v>0</v>
      </c>
      <c r="G254" s="21">
        <f>IFERROR(_xlfn.XLOOKUP([1]!INVENTARIO[[#This Row],[CODIGO CONCATENADO]],[1]!Tabla1[[CODIGO CONCATENADO ]],[1]!Tabla1[COSTO],,0,-1),"")</f>
        <v>813.56</v>
      </c>
      <c r="H254" s="21">
        <f>+IFERROR([1]!INVENTARIO[[#This Row],[STOCK (BALANCE)]]*[1]!INVENTARIO[[#This Row],[COSTO UNITARIO]],"")</f>
        <v>0</v>
      </c>
    </row>
    <row r="255" spans="1:8" x14ac:dyDescent="0.25">
      <c r="A255" s="12">
        <f>IFERROR(_xlfn.XLOOKUP([1]!INVENTARIO[[#This Row],[CODIGO CONCATENADO]],[1]!Tabla1[[CODIGO CONCATENADO ]],[1]!Tabla1[FECHA],,0,-1),"")</f>
        <v>44027</v>
      </c>
      <c r="B255" s="12">
        <f>IFERROR(_xlfn.XLOOKUP([1]!INVENTARIO[[#This Row],[CODIGO CONCATENADO]],[1]!Tabla1[[CODIGO CONCATENADO ]],[1]!Tabla1[FECHA],,0,-1),"")</f>
        <v>44027</v>
      </c>
      <c r="C255" s="13" t="str">
        <f>+[1]!Tabla3[[#This Row],[Secuencia]]</f>
        <v>HER0014</v>
      </c>
      <c r="D255" s="14" t="str">
        <f>+[1]!Tabla3[[#This Row],[Descripcion]]</f>
        <v xml:space="preserve">BROCHA DE 1 1/2 </v>
      </c>
      <c r="E255" s="13" t="str">
        <f>+[1]!Tabla3[[#This Row],[Unidad de medida]]</f>
        <v>UNIDAD</v>
      </c>
      <c r="F255" s="15">
        <f>+[1]!INVENTARIO[[#This Row],[CANTIDAD INICIAL]]+[1]!INVENTARIO[[#This Row],[ENTRADAS]]-[1]!INVENTARIO[[#This Row],[SALIDAS]]+[1]!INVENTARIO[[#This Row],[AJUSTES]]</f>
        <v>9</v>
      </c>
      <c r="G255" s="16">
        <f>IFERROR(_xlfn.XLOOKUP([1]!INVENTARIO[[#This Row],[CODIGO CONCATENADO]],[1]!Tabla1[[CODIGO CONCATENADO ]],[1]!Tabla1[COSTO],,0,-1),"")</f>
        <v>25.42</v>
      </c>
      <c r="H255" s="16">
        <f>+IFERROR([1]!INVENTARIO[[#This Row],[STOCK (BALANCE)]]*[1]!INVENTARIO[[#This Row],[COSTO UNITARIO]],"")</f>
        <v>228.78000000000003</v>
      </c>
    </row>
    <row r="256" spans="1:8" x14ac:dyDescent="0.25">
      <c r="A256" s="17" t="str">
        <f>IFERROR(_xlfn.XLOOKUP([1]!INVENTARIO[[#This Row],[CODIGO CONCATENADO]],[1]!Tabla1[[CODIGO CONCATENADO ]],[1]!Tabla1[FECHA],,0,-1),"")</f>
        <v/>
      </c>
      <c r="B256" s="17" t="str">
        <f>IFERROR(_xlfn.XLOOKUP([1]!INVENTARIO[[#This Row],[CODIGO CONCATENADO]],[1]!Tabla1[[CODIGO CONCATENADO ]],[1]!Tabla1[FECHA],,0,-1),"")</f>
        <v/>
      </c>
      <c r="C256" s="18" t="str">
        <f>+[1]!Tabla3[[#This Row],[Secuencia]]</f>
        <v>HER0015</v>
      </c>
      <c r="D256" s="19" t="str">
        <f>+[1]!Tabla3[[#This Row],[Descripcion]]</f>
        <v xml:space="preserve">BROCHA DE 2 </v>
      </c>
      <c r="E256" s="18" t="str">
        <f>+[1]!Tabla3[[#This Row],[Unidad de medida]]</f>
        <v>UNIDAD</v>
      </c>
      <c r="F256" s="20">
        <f>+[1]!INVENTARIO[[#This Row],[CANTIDAD INICIAL]]+[1]!INVENTARIO[[#This Row],[ENTRADAS]]-[1]!INVENTARIO[[#This Row],[SALIDAS]]+[1]!INVENTARIO[[#This Row],[AJUSTES]]</f>
        <v>0</v>
      </c>
      <c r="G256" s="21" t="str">
        <f>IFERROR(_xlfn.XLOOKUP([1]!INVENTARIO[[#This Row],[CODIGO CONCATENADO]],[1]!Tabla1[[CODIGO CONCATENADO ]],[1]!Tabla1[COSTO],,0,-1),"")</f>
        <v/>
      </c>
      <c r="H256" s="21" t="str">
        <f>+IFERROR([1]!INVENTARIO[[#This Row],[STOCK (BALANCE)]]*[1]!INVENTARIO[[#This Row],[COSTO UNITARIO]],"")</f>
        <v/>
      </c>
    </row>
    <row r="257" spans="1:8" x14ac:dyDescent="0.25">
      <c r="A257" s="12">
        <f>IFERROR(_xlfn.XLOOKUP([1]!INVENTARIO[[#This Row],[CODIGO CONCATENADO]],[1]!Tabla1[[CODIGO CONCATENADO ]],[1]!Tabla1[FECHA],,0,-1),"")</f>
        <v>43223</v>
      </c>
      <c r="B257" s="12">
        <f>IFERROR(_xlfn.XLOOKUP([1]!INVENTARIO[[#This Row],[CODIGO CONCATENADO]],[1]!Tabla1[[CODIGO CONCATENADO ]],[1]!Tabla1[FECHA],,0,-1),"")</f>
        <v>43223</v>
      </c>
      <c r="C257" s="13" t="str">
        <f>+[1]!Tabla3[[#This Row],[Secuencia]]</f>
        <v>HER0016</v>
      </c>
      <c r="D257" s="14" t="str">
        <f>+[1]!Tabla3[[#This Row],[Descripcion]]</f>
        <v>BROCHA DE 3</v>
      </c>
      <c r="E257" s="13" t="str">
        <f>+[1]!Tabla3[[#This Row],[Unidad de medida]]</f>
        <v>UNIDAD</v>
      </c>
      <c r="F257" s="15">
        <f>+[1]!INVENTARIO[[#This Row],[CANTIDAD INICIAL]]+[1]!INVENTARIO[[#This Row],[ENTRADAS]]-[1]!INVENTARIO[[#This Row],[SALIDAS]]+[1]!INVENTARIO[[#This Row],[AJUSTES]]</f>
        <v>0</v>
      </c>
      <c r="G257" s="16">
        <f>IFERROR(_xlfn.XLOOKUP([1]!INVENTARIO[[#This Row],[CODIGO CONCATENADO]],[1]!Tabla1[[CODIGO CONCATENADO ]],[1]!Tabla1[COSTO],,0,-1),"")</f>
        <v>50.85</v>
      </c>
      <c r="H257" s="16">
        <f>+IFERROR([1]!INVENTARIO[[#This Row],[STOCK (BALANCE)]]*[1]!INVENTARIO[[#This Row],[COSTO UNITARIO]],"")</f>
        <v>0</v>
      </c>
    </row>
    <row r="258" spans="1:8" x14ac:dyDescent="0.25">
      <c r="A258" s="17">
        <f>IFERROR(_xlfn.XLOOKUP([1]!INVENTARIO[[#This Row],[CODIGO CONCATENADO]],[1]!Tabla1[[CODIGO CONCATENADO ]],[1]!Tabla1[FECHA],,0,-1),"")</f>
        <v>43223</v>
      </c>
      <c r="B258" s="17">
        <f>IFERROR(_xlfn.XLOOKUP([1]!INVENTARIO[[#This Row],[CODIGO CONCATENADO]],[1]!Tabla1[[CODIGO CONCATENADO ]],[1]!Tabla1[FECHA],,0,-1),"")</f>
        <v>43223</v>
      </c>
      <c r="C258" s="18" t="str">
        <f>+[1]!Tabla3[[#This Row],[Secuencia]]</f>
        <v>HER0017</v>
      </c>
      <c r="D258" s="19" t="str">
        <f>+[1]!Tabla3[[#This Row],[Descripcion]]</f>
        <v xml:space="preserve">BROCHA DE 4 </v>
      </c>
      <c r="E258" s="18" t="str">
        <f>+[1]!Tabla3[[#This Row],[Unidad de medida]]</f>
        <v>UNIDAD</v>
      </c>
      <c r="F258" s="20">
        <f>+[1]!INVENTARIO[[#This Row],[CANTIDAD INICIAL]]+[1]!INVENTARIO[[#This Row],[ENTRADAS]]-[1]!INVENTARIO[[#This Row],[SALIDAS]]+[1]!INVENTARIO[[#This Row],[AJUSTES]]</f>
        <v>0</v>
      </c>
      <c r="G258" s="21">
        <f>IFERROR(_xlfn.XLOOKUP([1]!INVENTARIO[[#This Row],[CODIGO CONCATENADO]],[1]!Tabla1[[CODIGO CONCATENADO ]],[1]!Tabla1[COSTO],,0,-1),"")</f>
        <v>40.68</v>
      </c>
      <c r="H258" s="21">
        <f>+IFERROR([1]!INVENTARIO[[#This Row],[STOCK (BALANCE)]]*[1]!INVENTARIO[[#This Row],[COSTO UNITARIO]],"")</f>
        <v>0</v>
      </c>
    </row>
    <row r="259" spans="1:8" x14ac:dyDescent="0.25">
      <c r="A259" s="12">
        <f>IFERROR(_xlfn.XLOOKUP([1]!INVENTARIO[[#This Row],[CODIGO CONCATENADO]],[1]!Tabla1[[CODIGO CONCATENADO ]],[1]!Tabla1[FECHA],,0,-1),"")</f>
        <v>44028</v>
      </c>
      <c r="B259" s="12">
        <f>IFERROR(_xlfn.XLOOKUP([1]!INVENTARIO[[#This Row],[CODIGO CONCATENADO]],[1]!Tabla1[[CODIGO CONCATENADO ]],[1]!Tabla1[FECHA],,0,-1),"")</f>
        <v>44028</v>
      </c>
      <c r="C259" s="13" t="str">
        <f>+[1]!Tabla3[[#This Row],[Secuencia]]</f>
        <v>HER0018</v>
      </c>
      <c r="D259" s="14" t="str">
        <f>+[1]!Tabla3[[#This Row],[Descripcion]]</f>
        <v>BULTO DE HERRAMIENTAS 18 Truper</v>
      </c>
      <c r="E259" s="13" t="str">
        <f>+[1]!Tabla3[[#This Row],[Unidad de medida]]</f>
        <v xml:space="preserve">UNIDAD </v>
      </c>
      <c r="F259" s="15">
        <f>+[1]!INVENTARIO[[#This Row],[CANTIDAD INICIAL]]+[1]!INVENTARIO[[#This Row],[ENTRADAS]]-[1]!INVENTARIO[[#This Row],[SALIDAS]]+[1]!INVENTARIO[[#This Row],[AJUSTES]]</f>
        <v>0</v>
      </c>
      <c r="G259" s="16">
        <f>IFERROR(_xlfn.XLOOKUP([1]!INVENTARIO[[#This Row],[CODIGO CONCATENADO]],[1]!Tabla1[[CODIGO CONCATENADO ]],[1]!Tabla1[COSTO],,0,-1),"")</f>
        <v>1774.57</v>
      </c>
      <c r="H259" s="16">
        <f>+IFERROR([1]!INVENTARIO[[#This Row],[STOCK (BALANCE)]]*[1]!INVENTARIO[[#This Row],[COSTO UNITARIO]],"")</f>
        <v>0</v>
      </c>
    </row>
    <row r="260" spans="1:8" x14ac:dyDescent="0.25">
      <c r="A260" s="17">
        <f>IFERROR(_xlfn.XLOOKUP([1]!INVENTARIO[[#This Row],[CODIGO CONCATENADO]],[1]!Tabla1[[CODIGO CONCATENADO ]],[1]!Tabla1[FECHA],,0,-1),"")</f>
        <v>44028</v>
      </c>
      <c r="B260" s="17">
        <f>IFERROR(_xlfn.XLOOKUP([1]!INVENTARIO[[#This Row],[CODIGO CONCATENADO]],[1]!Tabla1[[CODIGO CONCATENADO ]],[1]!Tabla1[FECHA],,0,-1),"")</f>
        <v>44028</v>
      </c>
      <c r="C260" s="18" t="str">
        <f>+[1]!Tabla3[[#This Row],[Secuencia]]</f>
        <v>HER0019</v>
      </c>
      <c r="D260" s="19" t="str">
        <f>+[1]!Tabla3[[#This Row],[Descripcion]]</f>
        <v>CANDADOS DE 2</v>
      </c>
      <c r="E260" s="18" t="str">
        <f>+[1]!Tabla3[[#This Row],[Unidad de medida]]</f>
        <v xml:space="preserve">UNIDAD </v>
      </c>
      <c r="F260" s="20">
        <f>+[1]!INVENTARIO[[#This Row],[CANTIDAD INICIAL]]+[1]!INVENTARIO[[#This Row],[ENTRADAS]]-[1]!INVENTARIO[[#This Row],[SALIDAS]]+[1]!INVENTARIO[[#This Row],[AJUSTES]]</f>
        <v>0</v>
      </c>
      <c r="G260" s="21">
        <f>IFERROR(_xlfn.XLOOKUP([1]!INVENTARIO[[#This Row],[CODIGO CONCATENADO]],[1]!Tabla1[[CODIGO CONCATENADO ]],[1]!Tabla1[COSTO],,0,-1),"")</f>
        <v>206.64</v>
      </c>
      <c r="H260" s="21">
        <f>+IFERROR([1]!INVENTARIO[[#This Row],[STOCK (BALANCE)]]*[1]!INVENTARIO[[#This Row],[COSTO UNITARIO]],"")</f>
        <v>0</v>
      </c>
    </row>
    <row r="261" spans="1:8" x14ac:dyDescent="0.25">
      <c r="A261" s="12">
        <f>IFERROR(_xlfn.XLOOKUP([1]!INVENTARIO[[#This Row],[CODIGO CONCATENADO]],[1]!Tabla1[[CODIGO CONCATENADO ]],[1]!Tabla1[FECHA],,0,-1),"")</f>
        <v>44592</v>
      </c>
      <c r="B261" s="12">
        <f>IFERROR(_xlfn.XLOOKUP([1]!INVENTARIO[[#This Row],[CODIGO CONCATENADO]],[1]!Tabla1[[CODIGO CONCATENADO ]],[1]!Tabla1[FECHA],,0,-1),"")</f>
        <v>44592</v>
      </c>
      <c r="C261" s="13" t="str">
        <f>+[1]!Tabla3[[#This Row],[Secuencia]]</f>
        <v>HER0020</v>
      </c>
      <c r="D261" s="14" t="str">
        <f>+[1]!Tabla3[[#This Row],[Descripcion]]</f>
        <v>CARETA PARA SOLDAR COMPLETA</v>
      </c>
      <c r="E261" s="13" t="str">
        <f>+[1]!Tabla3[[#This Row],[Unidad de medida]]</f>
        <v xml:space="preserve">UNIDAD </v>
      </c>
      <c r="F261" s="15">
        <f>+[1]!INVENTARIO[[#This Row],[CANTIDAD INICIAL]]+[1]!INVENTARIO[[#This Row],[ENTRADAS]]-[1]!INVENTARIO[[#This Row],[SALIDAS]]+[1]!INVENTARIO[[#This Row],[AJUSTES]]</f>
        <v>2</v>
      </c>
      <c r="G261" s="16">
        <f>IFERROR(_xlfn.XLOOKUP([1]!INVENTARIO[[#This Row],[CODIGO CONCATENADO]],[1]!Tabla1[[CODIGO CONCATENADO ]],[1]!Tabla1[COSTO],,0,-1),"")</f>
        <v>0</v>
      </c>
      <c r="H261" s="16">
        <f>+IFERROR([1]!INVENTARIO[[#This Row],[STOCK (BALANCE)]]*[1]!INVENTARIO[[#This Row],[COSTO UNITARIO]],"")</f>
        <v>0</v>
      </c>
    </row>
    <row r="262" spans="1:8" x14ac:dyDescent="0.25">
      <c r="A262" s="17">
        <f>IFERROR(_xlfn.XLOOKUP([1]!INVENTARIO[[#This Row],[CODIGO CONCATENADO]],[1]!Tabla1[[CODIGO CONCATENADO ]],[1]!Tabla1[FECHA],,0,-1),"")</f>
        <v>44592</v>
      </c>
      <c r="B262" s="17">
        <f>IFERROR(_xlfn.XLOOKUP([1]!INVENTARIO[[#This Row],[CODIGO CONCATENADO]],[1]!Tabla1[[CODIGO CONCATENADO ]],[1]!Tabla1[FECHA],,0,-1),"")</f>
        <v>44592</v>
      </c>
      <c r="C262" s="18" t="str">
        <f>+[1]!Tabla3[[#This Row],[Secuencia]]</f>
        <v>HER0021</v>
      </c>
      <c r="D262" s="19" t="str">
        <f>+[1]!Tabla3[[#This Row],[Descripcion]]</f>
        <v>CINTA ANTIDESLIZANTE DE 1 PULGADA BEST VALUE</v>
      </c>
      <c r="E262" s="18" t="str">
        <f>+[1]!Tabla3[[#This Row],[Unidad de medida]]</f>
        <v xml:space="preserve">UNIDAD </v>
      </c>
      <c r="F262" s="20">
        <f>+[1]!INVENTARIO[[#This Row],[CANTIDAD INICIAL]]+[1]!INVENTARIO[[#This Row],[ENTRADAS]]-[1]!INVENTARIO[[#This Row],[SALIDAS]]+[1]!INVENTARIO[[#This Row],[AJUSTES]]</f>
        <v>0</v>
      </c>
      <c r="G262" s="21">
        <f>IFERROR(_xlfn.XLOOKUP([1]!INVENTARIO[[#This Row],[CODIGO CONCATENADO]],[1]!Tabla1[[CODIGO CONCATENADO ]],[1]!Tabla1[COSTO],,0,-1),"")</f>
        <v>0</v>
      </c>
      <c r="H262" s="21">
        <f>+IFERROR([1]!INVENTARIO[[#This Row],[STOCK (BALANCE)]]*[1]!INVENTARIO[[#This Row],[COSTO UNITARIO]],"")</f>
        <v>0</v>
      </c>
    </row>
    <row r="263" spans="1:8" x14ac:dyDescent="0.25">
      <c r="A263" s="12">
        <f>IFERROR(_xlfn.XLOOKUP([1]!INVENTARIO[[#This Row],[CODIGO CONCATENADO]],[1]!Tabla1[[CODIGO CONCATENADO ]],[1]!Tabla1[FECHA],,0,-1),"")</f>
        <v>44540</v>
      </c>
      <c r="B263" s="12">
        <f>IFERROR(_xlfn.XLOOKUP([1]!INVENTARIO[[#This Row],[CODIGO CONCATENADO]],[1]!Tabla1[[CODIGO CONCATENADO ]],[1]!Tabla1[FECHA],,0,-1),"")</f>
        <v>44540</v>
      </c>
      <c r="C263" s="13" t="str">
        <f>+[1]!Tabla3[[#This Row],[Secuencia]]</f>
        <v>HER0022</v>
      </c>
      <c r="D263" s="14" t="str">
        <f>+[1]!Tabla3[[#This Row],[Descripcion]]</f>
        <v>CINTA METRICA DE 5 METROS TRUPPER EXPERT</v>
      </c>
      <c r="E263" s="13" t="str">
        <f>+[1]!Tabla3[[#This Row],[Unidad de medida]]</f>
        <v>UNIDAD</v>
      </c>
      <c r="F263" s="15">
        <f>+[1]!INVENTARIO[[#This Row],[CANTIDAD INICIAL]]+[1]!INVENTARIO[[#This Row],[ENTRADAS]]-[1]!INVENTARIO[[#This Row],[SALIDAS]]+[1]!INVENTARIO[[#This Row],[AJUSTES]]</f>
        <v>1</v>
      </c>
      <c r="G263" s="16">
        <f>IFERROR(_xlfn.XLOOKUP([1]!INVENTARIO[[#This Row],[CODIGO CONCATENADO]],[1]!Tabla1[[CODIGO CONCATENADO ]],[1]!Tabla1[COSTO],,0,-1),"")</f>
        <v>532</v>
      </c>
      <c r="H263" s="16">
        <f>+IFERROR([1]!INVENTARIO[[#This Row],[STOCK (BALANCE)]]*[1]!INVENTARIO[[#This Row],[COSTO UNITARIO]],"")</f>
        <v>532</v>
      </c>
    </row>
    <row r="264" spans="1:8" x14ac:dyDescent="0.25">
      <c r="A264" s="17">
        <f>IFERROR(_xlfn.XLOOKUP([1]!INVENTARIO[[#This Row],[CODIGO CONCATENADO]],[1]!Tabla1[[CODIGO CONCATENADO ]],[1]!Tabla1[FECHA],,0,-1),"")</f>
        <v>44540</v>
      </c>
      <c r="B264" s="17">
        <f>IFERROR(_xlfn.XLOOKUP([1]!INVENTARIO[[#This Row],[CODIGO CONCATENADO]],[1]!Tabla1[[CODIGO CONCATENADO ]],[1]!Tabla1[FECHA],,0,-1),"")</f>
        <v>44540</v>
      </c>
      <c r="C264" s="18" t="str">
        <f>+[1]!Tabla3[[#This Row],[Secuencia]]</f>
        <v>HER0023</v>
      </c>
      <c r="D264" s="19" t="str">
        <f>+[1]!Tabla3[[#This Row],[Descripcion]]</f>
        <v>CINTA METRICA DIGITAL BOSCH (MEDIDOR DIGITAL)</v>
      </c>
      <c r="E264" s="18" t="str">
        <f>+[1]!Tabla3[[#This Row],[Unidad de medida]]</f>
        <v>UNIDAD</v>
      </c>
      <c r="F264" s="20">
        <f>+[1]!INVENTARIO[[#This Row],[CANTIDAD INICIAL]]+[1]!INVENTARIO[[#This Row],[ENTRADAS]]-[1]!INVENTARIO[[#This Row],[SALIDAS]]+[1]!INVENTARIO[[#This Row],[AJUSTES]]</f>
        <v>0</v>
      </c>
      <c r="G264" s="21">
        <f>IFERROR(_xlfn.XLOOKUP([1]!INVENTARIO[[#This Row],[CODIGO CONCATENADO]],[1]!Tabla1[[CODIGO CONCATENADO ]],[1]!Tabla1[COSTO],,0,-1),"")</f>
        <v>3900</v>
      </c>
      <c r="H264" s="21">
        <f>+IFERROR([1]!INVENTARIO[[#This Row],[STOCK (BALANCE)]]*[1]!INVENTARIO[[#This Row],[COSTO UNITARIO]],"")</f>
        <v>0</v>
      </c>
    </row>
    <row r="265" spans="1:8" ht="30" x14ac:dyDescent="0.25">
      <c r="A265" s="12">
        <f>IFERROR(_xlfn.XLOOKUP([1]!INVENTARIO[[#This Row],[CODIGO CONCATENADO]],[1]!Tabla1[[CODIGO CONCATENADO ]],[1]!Tabla1[FECHA],,0,-1),"")</f>
        <v>44592</v>
      </c>
      <c r="B265" s="12">
        <f>IFERROR(_xlfn.XLOOKUP([1]!INVENTARIO[[#This Row],[CODIGO CONCATENADO]],[1]!Tabla1[[CODIGO CONCATENADO ]],[1]!Tabla1[FECHA],,0,-1),"")</f>
        <v>44592</v>
      </c>
      <c r="C265" s="13" t="str">
        <f>+[1]!Tabla3[[#This Row],[Secuencia]]</f>
        <v>HER0024</v>
      </c>
      <c r="D265" s="14" t="str">
        <f>+[1]!Tabla3[[#This Row],[Descripcion]]</f>
        <v>CINTA GRIS DE AIRE ACONDICIONADO DE 2 PULGADAS SURTEK</v>
      </c>
      <c r="E265" s="13" t="str">
        <f>+[1]!Tabla3[[#This Row],[Unidad de medida]]</f>
        <v xml:space="preserve">UNIDAD </v>
      </c>
      <c r="F265" s="15">
        <f>+[1]!INVENTARIO[[#This Row],[CANTIDAD INICIAL]]+[1]!INVENTARIO[[#This Row],[ENTRADAS]]-[1]!INVENTARIO[[#This Row],[SALIDAS]]+[1]!INVENTARIO[[#This Row],[AJUSTES]]</f>
        <v>0</v>
      </c>
      <c r="G265" s="16">
        <f>IFERROR(_xlfn.XLOOKUP([1]!INVENTARIO[[#This Row],[CODIGO CONCATENADO]],[1]!Tabla1[[CODIGO CONCATENADO ]],[1]!Tabla1[COSTO],,0,-1),"")</f>
        <v>0</v>
      </c>
      <c r="H265" s="16">
        <f>+IFERROR([1]!INVENTARIO[[#This Row],[STOCK (BALANCE)]]*[1]!INVENTARIO[[#This Row],[COSTO UNITARIO]],"")</f>
        <v>0</v>
      </c>
    </row>
    <row r="266" spans="1:8" x14ac:dyDescent="0.25">
      <c r="A266" s="17">
        <f>IFERROR(_xlfn.XLOOKUP([1]!INVENTARIO[[#This Row],[CODIGO CONCATENADO]],[1]!Tabla1[[CODIGO CONCATENADO ]],[1]!Tabla1[FECHA],,0,-1),"")</f>
        <v>44540</v>
      </c>
      <c r="B266" s="17">
        <f>IFERROR(_xlfn.XLOOKUP([1]!INVENTARIO[[#This Row],[CODIGO CONCATENADO]],[1]!Tabla1[[CODIGO CONCATENADO ]],[1]!Tabla1[FECHA],,0,-1),"")</f>
        <v>44540</v>
      </c>
      <c r="C266" s="18" t="str">
        <f>+[1]!Tabla3[[#This Row],[Secuencia]]</f>
        <v>HER0025</v>
      </c>
      <c r="D266" s="19" t="str">
        <f>+[1]!Tabla3[[#This Row],[Descripcion]]</f>
        <v>CINCEL PLANO DE 100CM TRUPPER</v>
      </c>
      <c r="E266" s="18" t="str">
        <f>+[1]!Tabla3[[#This Row],[Unidad de medida]]</f>
        <v>UNIDAD</v>
      </c>
      <c r="F266" s="20">
        <f>+[1]!INVENTARIO[[#This Row],[CANTIDAD INICIAL]]+[1]!INVENTARIO[[#This Row],[ENTRADAS]]-[1]!INVENTARIO[[#This Row],[SALIDAS]]+[1]!INVENTARIO[[#This Row],[AJUSTES]]</f>
        <v>2</v>
      </c>
      <c r="G266" s="21">
        <f>IFERROR(_xlfn.XLOOKUP([1]!INVENTARIO[[#This Row],[CODIGO CONCATENADO]],[1]!Tabla1[[CODIGO CONCATENADO ]],[1]!Tabla1[COSTO],,0,-1),"")</f>
        <v>1100</v>
      </c>
      <c r="H266" s="21">
        <f>+IFERROR([1]!INVENTARIO[[#This Row],[STOCK (BALANCE)]]*[1]!INVENTARIO[[#This Row],[COSTO UNITARIO]],"")</f>
        <v>2200</v>
      </c>
    </row>
    <row r="267" spans="1:8" x14ac:dyDescent="0.25">
      <c r="A267" s="12">
        <f>IFERROR(_xlfn.XLOOKUP([1]!INVENTARIO[[#This Row],[CODIGO CONCATENADO]],[1]!Tabla1[[CODIGO CONCATENADO ]],[1]!Tabla1[FECHA],,0,-1),"")</f>
        <v>44026</v>
      </c>
      <c r="B267" s="12">
        <f>IFERROR(_xlfn.XLOOKUP([1]!INVENTARIO[[#This Row],[CODIGO CONCATENADO]],[1]!Tabla1[[CODIGO CONCATENADO ]],[1]!Tabla1[FECHA],,0,-1),"")</f>
        <v>44026</v>
      </c>
      <c r="C267" s="13" t="str">
        <f>+[1]!Tabla3[[#This Row],[Secuencia]]</f>
        <v>HER0026</v>
      </c>
      <c r="D267" s="14" t="str">
        <f>+[1]!Tabla3[[#This Row],[Descripcion]]</f>
        <v xml:space="preserve">CLAVO DE ZINC </v>
      </c>
      <c r="E267" s="13" t="str">
        <f>+[1]!Tabla3[[#This Row],[Unidad de medida]]</f>
        <v>UNIDAD</v>
      </c>
      <c r="F267" s="15">
        <f>+[1]!INVENTARIO[[#This Row],[CANTIDAD INICIAL]]+[1]!INVENTARIO[[#This Row],[ENTRADAS]]-[1]!INVENTARIO[[#This Row],[SALIDAS]]+[1]!INVENTARIO[[#This Row],[AJUSTES]]</f>
        <v>901</v>
      </c>
      <c r="G267" s="16">
        <f>IFERROR(_xlfn.XLOOKUP([1]!INVENTARIO[[#This Row],[CODIGO CONCATENADO]],[1]!Tabla1[[CODIGO CONCATENADO ]],[1]!Tabla1[COSTO],,0,-1),"")</f>
        <v>2.1800000000000002</v>
      </c>
      <c r="H267" s="16">
        <f>+IFERROR([1]!INVENTARIO[[#This Row],[STOCK (BALANCE)]]*[1]!INVENTARIO[[#This Row],[COSTO UNITARIO]],"")</f>
        <v>1964.18</v>
      </c>
    </row>
    <row r="268" spans="1:8" x14ac:dyDescent="0.25">
      <c r="A268" s="17">
        <f>IFERROR(_xlfn.XLOOKUP([1]!INVENTARIO[[#This Row],[CODIGO CONCATENADO]],[1]!Tabla1[[CODIGO CONCATENADO ]],[1]!Tabla1[FECHA],,0,-1),"")</f>
        <v>44027</v>
      </c>
      <c r="B268" s="17">
        <f>IFERROR(_xlfn.XLOOKUP([1]!INVENTARIO[[#This Row],[CODIGO CONCATENADO]],[1]!Tabla1[[CODIGO CONCATENADO ]],[1]!Tabla1[FECHA],,0,-1),"")</f>
        <v>44027</v>
      </c>
      <c r="C268" s="18" t="str">
        <f>+[1]!Tabla3[[#This Row],[Secuencia]]</f>
        <v>HER0027</v>
      </c>
      <c r="D268" s="19" t="str">
        <f>+[1]!Tabla3[[#This Row],[Descripcion]]</f>
        <v>CLAVO DULCE DE 2 PULGADA</v>
      </c>
      <c r="E268" s="18" t="str">
        <f>+[1]!Tabla3[[#This Row],[Unidad de medida]]</f>
        <v>UNIDAD</v>
      </c>
      <c r="F268" s="20">
        <f>+[1]!INVENTARIO[[#This Row],[CANTIDAD INICIAL]]+[1]!INVENTARIO[[#This Row],[ENTRADAS]]-[1]!INVENTARIO[[#This Row],[SALIDAS]]+[1]!INVENTARIO[[#This Row],[AJUSTES]]</f>
        <v>1314</v>
      </c>
      <c r="G268" s="21">
        <f>IFERROR(_xlfn.XLOOKUP([1]!INVENTARIO[[#This Row],[CODIGO CONCATENADO]],[1]!Tabla1[[CODIGO CONCATENADO ]],[1]!Tabla1[COSTO],,0,-1),"")</f>
        <v>1.8</v>
      </c>
      <c r="H268" s="21">
        <f>+IFERROR([1]!INVENTARIO[[#This Row],[STOCK (BALANCE)]]*[1]!INVENTARIO[[#This Row],[COSTO UNITARIO]],"")</f>
        <v>2365.2000000000003</v>
      </c>
    </row>
    <row r="269" spans="1:8" x14ac:dyDescent="0.25">
      <c r="A269" s="12">
        <f>IFERROR(_xlfn.XLOOKUP([1]!INVENTARIO[[#This Row],[CODIGO CONCATENADO]],[1]!Tabla1[[CODIGO CONCATENADO ]],[1]!Tabla1[FECHA],,0,-1),"")</f>
        <v>44027</v>
      </c>
      <c r="B269" s="12">
        <f>IFERROR(_xlfn.XLOOKUP([1]!INVENTARIO[[#This Row],[CODIGO CONCATENADO]],[1]!Tabla1[[CODIGO CONCATENADO ]],[1]!Tabla1[FECHA],,0,-1),"")</f>
        <v>44027</v>
      </c>
      <c r="C269" s="13" t="str">
        <f>+[1]!Tabla3[[#This Row],[Secuencia]]</f>
        <v>HER0028</v>
      </c>
      <c r="D269" s="14" t="str">
        <f>+[1]!Tabla3[[#This Row],[Descripcion]]</f>
        <v>CLAVO DULCE DE 3 PULGADA</v>
      </c>
      <c r="E269" s="13" t="str">
        <f>+[1]!Tabla3[[#This Row],[Unidad de medida]]</f>
        <v>UNIDAD</v>
      </c>
      <c r="F269" s="15">
        <f>+[1]!INVENTARIO[[#This Row],[CANTIDAD INICIAL]]+[1]!INVENTARIO[[#This Row],[ENTRADAS]]-[1]!INVENTARIO[[#This Row],[SALIDAS]]+[1]!INVENTARIO[[#This Row],[AJUSTES]]</f>
        <v>1300</v>
      </c>
      <c r="G269" s="16">
        <f>IFERROR(_xlfn.XLOOKUP([1]!INVENTARIO[[#This Row],[CODIGO CONCATENADO]],[1]!Tabla1[[CODIGO CONCATENADO ]],[1]!Tabla1[COSTO],,0,-1),"")</f>
        <v>1.8</v>
      </c>
      <c r="H269" s="16">
        <f>+IFERROR([1]!INVENTARIO[[#This Row],[STOCK (BALANCE)]]*[1]!INVENTARIO[[#This Row],[COSTO UNITARIO]],"")</f>
        <v>2340</v>
      </c>
    </row>
    <row r="270" spans="1:8" x14ac:dyDescent="0.25">
      <c r="A270" s="17">
        <f>IFERROR(_xlfn.XLOOKUP([1]!INVENTARIO[[#This Row],[CODIGO CONCATENADO]],[1]!Tabla1[[CODIGO CONCATENADO ]],[1]!Tabla1[FECHA],,0,-1),"")</f>
        <v>43089</v>
      </c>
      <c r="B270" s="17">
        <f>IFERROR(_xlfn.XLOOKUP([1]!INVENTARIO[[#This Row],[CODIGO CONCATENADO]],[1]!Tabla1[[CODIGO CONCATENADO ]],[1]!Tabla1[FECHA],,0,-1),"")</f>
        <v>43089</v>
      </c>
      <c r="C270" s="18" t="str">
        <f>+[1]!Tabla3[[#This Row],[Secuencia]]</f>
        <v>HER0029</v>
      </c>
      <c r="D270" s="19" t="str">
        <f>+[1]!Tabla3[[#This Row],[Descripcion]]</f>
        <v>CLAVOS DE ACERO DE 1,1 1/2 FINO</v>
      </c>
      <c r="E270" s="18" t="str">
        <f>+[1]!Tabla3[[#This Row],[Unidad de medida]]</f>
        <v>UNIDAD</v>
      </c>
      <c r="F270" s="20">
        <f>+[1]!INVENTARIO[[#This Row],[CANTIDAD INICIAL]]+[1]!INVENTARIO[[#This Row],[ENTRADAS]]-[1]!INVENTARIO[[#This Row],[SALIDAS]]+[1]!INVENTARIO[[#This Row],[AJUSTES]]</f>
        <v>1622.5</v>
      </c>
      <c r="G270" s="21">
        <f>IFERROR(_xlfn.XLOOKUP([1]!INVENTARIO[[#This Row],[CODIGO CONCATENADO]],[1]!Tabla1[[CODIGO CONCATENADO ]],[1]!Tabla1[COSTO],,0,-1),"")</f>
        <v>42.71</v>
      </c>
      <c r="H270" s="21">
        <f>+IFERROR([1]!INVENTARIO[[#This Row],[STOCK (BALANCE)]]*[1]!INVENTARIO[[#This Row],[COSTO UNITARIO]],"")</f>
        <v>69296.975000000006</v>
      </c>
    </row>
    <row r="271" spans="1:8" x14ac:dyDescent="0.25">
      <c r="A271" s="12">
        <f>IFERROR(_xlfn.XLOOKUP([1]!INVENTARIO[[#This Row],[CODIGO CONCATENADO]],[1]!Tabla1[[CODIGO CONCATENADO ]],[1]!Tabla1[FECHA],,0,-1),"")</f>
        <v>44028</v>
      </c>
      <c r="B271" s="12">
        <f>IFERROR(_xlfn.XLOOKUP([1]!INVENTARIO[[#This Row],[CODIGO CONCATENADO]],[1]!Tabla1[[CODIGO CONCATENADO ]],[1]!Tabla1[FECHA],,0,-1),"")</f>
        <v>44028</v>
      </c>
      <c r="C271" s="13" t="str">
        <f>+[1]!Tabla3[[#This Row],[Secuencia]]</f>
        <v>HER0030</v>
      </c>
      <c r="D271" s="14" t="str">
        <f>+[1]!Tabla3[[#This Row],[Descripcion]]</f>
        <v xml:space="preserve">CLAVOS DE ACERO DE 3 NORMALES </v>
      </c>
      <c r="E271" s="13" t="str">
        <f>+[1]!Tabla3[[#This Row],[Unidad de medida]]</f>
        <v>UNIDAD</v>
      </c>
      <c r="F271" s="15">
        <f>+[1]!INVENTARIO[[#This Row],[CANTIDAD INICIAL]]+[1]!INVENTARIO[[#This Row],[ENTRADAS]]-[1]!INVENTARIO[[#This Row],[SALIDAS]]+[1]!INVENTARIO[[#This Row],[AJUSTES]]</f>
        <v>0</v>
      </c>
      <c r="G271" s="16">
        <f>IFERROR(_xlfn.XLOOKUP([1]!INVENTARIO[[#This Row],[CODIGO CONCATENADO]],[1]!Tabla1[[CODIGO CONCATENADO ]],[1]!Tabla1[COSTO],,0,-1),"")</f>
        <v>42.71</v>
      </c>
      <c r="H271" s="16">
        <f>+IFERROR([1]!INVENTARIO[[#This Row],[STOCK (BALANCE)]]*[1]!INVENTARIO[[#This Row],[COSTO UNITARIO]],"")</f>
        <v>0</v>
      </c>
    </row>
    <row r="272" spans="1:8" x14ac:dyDescent="0.25">
      <c r="A272" s="17">
        <f>IFERROR(_xlfn.XLOOKUP([1]!INVENTARIO[[#This Row],[CODIGO CONCATENADO]],[1]!Tabla1[[CODIGO CONCATENADO ]],[1]!Tabla1[FECHA],,0,-1),"")</f>
        <v>43223</v>
      </c>
      <c r="B272" s="17">
        <f>IFERROR(_xlfn.XLOOKUP([1]!INVENTARIO[[#This Row],[CODIGO CONCATENADO]],[1]!Tabla1[[CODIGO CONCATENADO ]],[1]!Tabla1[FECHA],,0,-1),"")</f>
        <v>43223</v>
      </c>
      <c r="C272" s="18" t="str">
        <f>+[1]!Tabla3[[#This Row],[Secuencia]]</f>
        <v>HER0031</v>
      </c>
      <c r="D272" s="19" t="str">
        <f>+[1]!Tabla3[[#This Row],[Descripcion]]</f>
        <v>CLAVOS DE DULCE DE 2 1/2</v>
      </c>
      <c r="E272" s="18" t="str">
        <f>+[1]!Tabla3[[#This Row],[Unidad de medida]]</f>
        <v>UNIDAD</v>
      </c>
      <c r="F272" s="20">
        <f>+[1]!INVENTARIO[[#This Row],[CANTIDAD INICIAL]]+[1]!INVENTARIO[[#This Row],[ENTRADAS]]-[1]!INVENTARIO[[#This Row],[SALIDAS]]+[1]!INVENTARIO[[#This Row],[AJUSTES]]</f>
        <v>1008</v>
      </c>
      <c r="G272" s="21">
        <f>IFERROR(_xlfn.XLOOKUP([1]!INVENTARIO[[#This Row],[CODIGO CONCATENADO]],[1]!Tabla1[[CODIGO CONCATENADO ]],[1]!Tabla1[COSTO],,0,-1),"")</f>
        <v>42.71</v>
      </c>
      <c r="H272" s="21">
        <f>+IFERROR([1]!INVENTARIO[[#This Row],[STOCK (BALANCE)]]*[1]!INVENTARIO[[#This Row],[COSTO UNITARIO]],"")</f>
        <v>43051.68</v>
      </c>
    </row>
    <row r="273" spans="1:8" x14ac:dyDescent="0.25">
      <c r="A273" s="12">
        <f>IFERROR(_xlfn.XLOOKUP([1]!INVENTARIO[[#This Row],[CODIGO CONCATENADO]],[1]!Tabla1[[CODIGO CONCATENADO ]],[1]!Tabla1[FECHA],,0,-1),"")</f>
        <v>44592</v>
      </c>
      <c r="B273" s="12">
        <f>IFERROR(_xlfn.XLOOKUP([1]!INVENTARIO[[#This Row],[CODIGO CONCATENADO]],[1]!Tabla1[[CODIGO CONCATENADO ]],[1]!Tabla1[FECHA],,0,-1),"")</f>
        <v>44592</v>
      </c>
      <c r="C273" s="13" t="str">
        <f>+[1]!Tabla3[[#This Row],[Secuencia]]</f>
        <v>HER0032</v>
      </c>
      <c r="D273" s="14" t="str">
        <f>+[1]!Tabla3[[#This Row],[Descripcion]]</f>
        <v>CONECTORES MEDIA LUNA DE 1/2 DE PULGADAS</v>
      </c>
      <c r="E273" s="13" t="str">
        <f>+[1]!Tabla3[[#This Row],[Unidad de medida]]</f>
        <v>UNIDAD</v>
      </c>
      <c r="F273" s="15">
        <f>+[1]!INVENTARIO[[#This Row],[CANTIDAD INICIAL]]+[1]!INVENTARIO[[#This Row],[ENTRADAS]]-[1]!INVENTARIO[[#This Row],[SALIDAS]]+[1]!INVENTARIO[[#This Row],[AJUSTES]]</f>
        <v>37</v>
      </c>
      <c r="G273" s="16">
        <f>IFERROR(_xlfn.XLOOKUP([1]!INVENTARIO[[#This Row],[CODIGO CONCATENADO]],[1]!Tabla1[[CODIGO CONCATENADO ]],[1]!Tabla1[COSTO],,0,-1),"")</f>
        <v>0</v>
      </c>
      <c r="H273" s="16">
        <f>+IFERROR([1]!INVENTARIO[[#This Row],[STOCK (BALANCE)]]*[1]!INVENTARIO[[#This Row],[COSTO UNITARIO]],"")</f>
        <v>0</v>
      </c>
    </row>
    <row r="274" spans="1:8" x14ac:dyDescent="0.25">
      <c r="A274" s="17">
        <f>IFERROR(_xlfn.XLOOKUP([1]!INVENTARIO[[#This Row],[CODIGO CONCATENADO]],[1]!Tabla1[[CODIGO CONCATENADO ]],[1]!Tabla1[FECHA],,0,-1),"")</f>
        <v>44592</v>
      </c>
      <c r="B274" s="17">
        <f>IFERROR(_xlfn.XLOOKUP([1]!INVENTARIO[[#This Row],[CODIGO CONCATENADO]],[1]!Tabla1[[CODIGO CONCATENADO ]],[1]!Tabla1[FECHA],,0,-1),"")</f>
        <v>44592</v>
      </c>
      <c r="C274" s="18" t="str">
        <f>+[1]!Tabla3[[#This Row],[Secuencia]]</f>
        <v>HER0033</v>
      </c>
      <c r="D274" s="19" t="str">
        <f>+[1]!Tabla3[[#This Row],[Descripcion]]</f>
        <v>CONECTORES MEDIA LUNA DE 3/4 DE PULGADAS</v>
      </c>
      <c r="E274" s="18" t="str">
        <f>+[1]!Tabla3[[#This Row],[Unidad de medida]]</f>
        <v>UNIDAD</v>
      </c>
      <c r="F274" s="20">
        <f>+[1]!INVENTARIO[[#This Row],[CANTIDAD INICIAL]]+[1]!INVENTARIO[[#This Row],[ENTRADAS]]-[1]!INVENTARIO[[#This Row],[SALIDAS]]+[1]!INVENTARIO[[#This Row],[AJUSTES]]</f>
        <v>49</v>
      </c>
      <c r="G274" s="21">
        <f>IFERROR(_xlfn.XLOOKUP([1]!INVENTARIO[[#This Row],[CODIGO CONCATENADO]],[1]!Tabla1[[CODIGO CONCATENADO ]],[1]!Tabla1[COSTO],,0,-1),"")</f>
        <v>0</v>
      </c>
      <c r="H274" s="21">
        <f>+IFERROR([1]!INVENTARIO[[#This Row],[STOCK (BALANCE)]]*[1]!INVENTARIO[[#This Row],[COSTO UNITARIO]],"")</f>
        <v>0</v>
      </c>
    </row>
    <row r="275" spans="1:8" x14ac:dyDescent="0.25">
      <c r="A275" s="12">
        <f>IFERROR(_xlfn.XLOOKUP([1]!INVENTARIO[[#This Row],[CODIGO CONCATENADO]],[1]!Tabla1[[CODIGO CONCATENADO ]],[1]!Tabla1[FECHA],,0,-1),"")</f>
        <v>43453</v>
      </c>
      <c r="B275" s="12">
        <f>IFERROR(_xlfn.XLOOKUP([1]!INVENTARIO[[#This Row],[CODIGO CONCATENADO]],[1]!Tabla1[[CODIGO CONCATENADO ]],[1]!Tabla1[FECHA],,0,-1),"")</f>
        <v>43453</v>
      </c>
      <c r="C275" s="13" t="str">
        <f>+[1]!Tabla3[[#This Row],[Secuencia]]</f>
        <v>HER0034</v>
      </c>
      <c r="D275" s="14" t="str">
        <f>+[1]!Tabla3[[#This Row],[Descripcion]]</f>
        <v xml:space="preserve">CRISTALES NEGROS NO.12 PARA CARETA DE SOLDAR </v>
      </c>
      <c r="E275" s="13" t="str">
        <f>+[1]!Tabla3[[#This Row],[Unidad de medida]]</f>
        <v>UNIDAD</v>
      </c>
      <c r="F275" s="15">
        <f>+[1]!INVENTARIO[[#This Row],[CANTIDAD INICIAL]]+[1]!INVENTARIO[[#This Row],[ENTRADAS]]-[1]!INVENTARIO[[#This Row],[SALIDAS]]+[1]!INVENTARIO[[#This Row],[AJUSTES]]</f>
        <v>8</v>
      </c>
      <c r="G275" s="16">
        <f>IFERROR(_xlfn.XLOOKUP([1]!INVENTARIO[[#This Row],[CODIGO CONCATENADO]],[1]!Tabla1[[CODIGO CONCATENADO ]],[1]!Tabla1[COSTO],,0,-1),"")</f>
        <v>10.16</v>
      </c>
      <c r="H275" s="16">
        <f>+IFERROR([1]!INVENTARIO[[#This Row],[STOCK (BALANCE)]]*[1]!INVENTARIO[[#This Row],[COSTO UNITARIO]],"")</f>
        <v>81.28</v>
      </c>
    </row>
    <row r="276" spans="1:8" x14ac:dyDescent="0.25">
      <c r="A276" s="17">
        <f>IFERROR(_xlfn.XLOOKUP([1]!INVENTARIO[[#This Row],[CODIGO CONCATENADO]],[1]!Tabla1[[CODIGO CONCATENADO ]],[1]!Tabla1[FECHA],,0,-1),"")</f>
        <v>44699</v>
      </c>
      <c r="B276" s="17">
        <f>IFERROR(_xlfn.XLOOKUP([1]!INVENTARIO[[#This Row],[CODIGO CONCATENADO]],[1]!Tabla1[[CODIGO CONCATENADO ]],[1]!Tabla1[FECHA],,0,-1),"")</f>
        <v>44699</v>
      </c>
      <c r="C276" s="18" t="str">
        <f>+[1]!Tabla3[[#This Row],[Secuencia]]</f>
        <v>HER0035</v>
      </c>
      <c r="D276" s="19" t="str">
        <f>+[1]!Tabla3[[#This Row],[Descripcion]]</f>
        <v xml:space="preserve">CUBETA DE MASILLA PARA SHEETROCK </v>
      </c>
      <c r="E276" s="18" t="str">
        <f>+[1]!Tabla3[[#This Row],[Unidad de medida]]</f>
        <v>UNIDAD</v>
      </c>
      <c r="F276" s="20">
        <f>+[1]!INVENTARIO[[#This Row],[CANTIDAD INICIAL]]+[1]!INVENTARIO[[#This Row],[ENTRADAS]]-[1]!INVENTARIO[[#This Row],[SALIDAS]]+[1]!INVENTARIO[[#This Row],[AJUSTES]]</f>
        <v>2</v>
      </c>
      <c r="G276" s="21">
        <f>IFERROR(_xlfn.XLOOKUP([1]!INVENTARIO[[#This Row],[CODIGO CONCATENADO]],[1]!Tabla1[[CODIGO CONCATENADO ]],[1]!Tabla1[COSTO],,0,-1),"")</f>
        <v>1313.12</v>
      </c>
      <c r="H276" s="21">
        <f>+IFERROR([1]!INVENTARIO[[#This Row],[STOCK (BALANCE)]]*[1]!INVENTARIO[[#This Row],[COSTO UNITARIO]],"")</f>
        <v>2626.24</v>
      </c>
    </row>
    <row r="277" spans="1:8" x14ac:dyDescent="0.25">
      <c r="A277" s="12">
        <f>IFERROR(_xlfn.XLOOKUP([1]!INVENTARIO[[#This Row],[CODIGO CONCATENADO]],[1]!Tabla1[[CODIGO CONCATENADO ]],[1]!Tabla1[FECHA],,0,-1),"")</f>
        <v>44026</v>
      </c>
      <c r="B277" s="12">
        <f>IFERROR(_xlfn.XLOOKUP([1]!INVENTARIO[[#This Row],[CODIGO CONCATENADO]],[1]!Tabla1[[CODIGO CONCATENADO ]],[1]!Tabla1[FECHA],,0,-1),"")</f>
        <v>44026</v>
      </c>
      <c r="C277" s="13" t="str">
        <f>+[1]!Tabla3[[#This Row],[Secuencia]]</f>
        <v>HER0036</v>
      </c>
      <c r="D277" s="14" t="str">
        <f>+[1]!Tabla3[[#This Row],[Descripcion]]</f>
        <v>DISCO DE CORTE 7 PULGADAS</v>
      </c>
      <c r="E277" s="13" t="str">
        <f>+[1]!Tabla3[[#This Row],[Unidad de medida]]</f>
        <v>UNIDAD</v>
      </c>
      <c r="F277" s="15">
        <f>+[1]!INVENTARIO[[#This Row],[CANTIDAD INICIAL]]+[1]!INVENTARIO[[#This Row],[ENTRADAS]]-[1]!INVENTARIO[[#This Row],[SALIDAS]]+[1]!INVENTARIO[[#This Row],[AJUSTES]]</f>
        <v>0</v>
      </c>
      <c r="G277" s="16">
        <f>IFERROR(_xlfn.XLOOKUP([1]!INVENTARIO[[#This Row],[CODIGO CONCATENADO]],[1]!Tabla1[[CODIGO CONCATENADO ]],[1]!Tabla1[COSTO],,0,-1),"")</f>
        <v>205.8</v>
      </c>
      <c r="H277" s="16">
        <f>+IFERROR([1]!INVENTARIO[[#This Row],[STOCK (BALANCE)]]*[1]!INVENTARIO[[#This Row],[COSTO UNITARIO]],"")</f>
        <v>0</v>
      </c>
    </row>
    <row r="278" spans="1:8" x14ac:dyDescent="0.25">
      <c r="A278" s="17">
        <f>IFERROR(_xlfn.XLOOKUP([1]!INVENTARIO[[#This Row],[CODIGO CONCATENADO]],[1]!Tabla1[[CODIGO CONCATENADO ]],[1]!Tabla1[FECHA],,0,-1),"")</f>
        <v>44027</v>
      </c>
      <c r="B278" s="17">
        <f>IFERROR(_xlfn.XLOOKUP([1]!INVENTARIO[[#This Row],[CODIGO CONCATENADO]],[1]!Tabla1[[CODIGO CONCATENADO ]],[1]!Tabla1[FECHA],,0,-1),"")</f>
        <v>44027</v>
      </c>
      <c r="C278" s="18" t="str">
        <f>+[1]!Tabla3[[#This Row],[Secuencia]]</f>
        <v>HER0037</v>
      </c>
      <c r="D278" s="19" t="str">
        <f>+[1]!Tabla3[[#This Row],[Descripcion]]</f>
        <v>DISCO DE CORTE 9.5  PULGADAS</v>
      </c>
      <c r="E278" s="18" t="str">
        <f>+[1]!Tabla3[[#This Row],[Unidad de medida]]</f>
        <v>UNIDAD</v>
      </c>
      <c r="F278" s="20">
        <f>+[1]!INVENTARIO[[#This Row],[CANTIDAD INICIAL]]+[1]!INVENTARIO[[#This Row],[ENTRADAS]]-[1]!INVENTARIO[[#This Row],[SALIDAS]]+[1]!INVENTARIO[[#This Row],[AJUSTES]]</f>
        <v>13</v>
      </c>
      <c r="G278" s="21">
        <f>IFERROR(_xlfn.XLOOKUP([1]!INVENTARIO[[#This Row],[CODIGO CONCATENADO]],[1]!Tabla1[[CODIGO CONCATENADO ]],[1]!Tabla1[COSTO],,0,-1),"")</f>
        <v>254.23</v>
      </c>
      <c r="H278" s="21">
        <f>+IFERROR([1]!INVENTARIO[[#This Row],[STOCK (BALANCE)]]*[1]!INVENTARIO[[#This Row],[COSTO UNITARIO]],"")</f>
        <v>3304.99</v>
      </c>
    </row>
    <row r="279" spans="1:8" x14ac:dyDescent="0.25">
      <c r="A279" s="12">
        <f>IFERROR(_xlfn.XLOOKUP([1]!INVENTARIO[[#This Row],[CODIGO CONCATENADO]],[1]!Tabla1[[CODIGO CONCATENADO ]],[1]!Tabla1[FECHA],,0,-1),"")</f>
        <v>44026</v>
      </c>
      <c r="B279" s="12">
        <f>IFERROR(_xlfn.XLOOKUP([1]!INVENTARIO[[#This Row],[CODIGO CONCATENADO]],[1]!Tabla1[[CODIGO CONCATENADO ]],[1]!Tabla1[FECHA],,0,-1),"")</f>
        <v>44026</v>
      </c>
      <c r="C279" s="13" t="str">
        <f>+[1]!Tabla3[[#This Row],[Secuencia]]</f>
        <v>HER0038</v>
      </c>
      <c r="D279" s="14" t="str">
        <f>+[1]!Tabla3[[#This Row],[Descripcion]]</f>
        <v>DISCO DE PULIR NO.80</v>
      </c>
      <c r="E279" s="13" t="str">
        <f>+[1]!Tabla3[[#This Row],[Unidad de medida]]</f>
        <v xml:space="preserve">UNIDAD </v>
      </c>
      <c r="F279" s="15">
        <f>+[1]!INVENTARIO[[#This Row],[CANTIDAD INICIAL]]+[1]!INVENTARIO[[#This Row],[ENTRADAS]]-[1]!INVENTARIO[[#This Row],[SALIDAS]]+[1]!INVENTARIO[[#This Row],[AJUSTES]]</f>
        <v>1</v>
      </c>
      <c r="G279" s="16">
        <f>IFERROR(_xlfn.XLOOKUP([1]!INVENTARIO[[#This Row],[CODIGO CONCATENADO]],[1]!Tabla1[[CODIGO CONCATENADO ]],[1]!Tabla1[COSTO],,0,-1),"")</f>
        <v>30.51</v>
      </c>
      <c r="H279" s="16">
        <f>+IFERROR([1]!INVENTARIO[[#This Row],[STOCK (BALANCE)]]*[1]!INVENTARIO[[#This Row],[COSTO UNITARIO]],"")</f>
        <v>30.51</v>
      </c>
    </row>
    <row r="280" spans="1:8" x14ac:dyDescent="0.25">
      <c r="A280" s="17">
        <f>IFERROR(_xlfn.XLOOKUP([1]!INVENTARIO[[#This Row],[CODIGO CONCATENADO]],[1]!Tabla1[[CODIGO CONCATENADO ]],[1]!Tabla1[FECHA],,0,-1),"")</f>
        <v>44701</v>
      </c>
      <c r="B280" s="17">
        <f>IFERROR(_xlfn.XLOOKUP([1]!INVENTARIO[[#This Row],[CODIGO CONCATENADO]],[1]!Tabla1[[CODIGO CONCATENADO ]],[1]!Tabla1[FECHA],,0,-1),"")</f>
        <v>44701</v>
      </c>
      <c r="C280" s="18" t="str">
        <f>+[1]!Tabla3[[#This Row],[Secuencia]]</f>
        <v>HER0039</v>
      </c>
      <c r="D280" s="19" t="str">
        <f>+[1]!Tabla3[[#This Row],[Descripcion]]</f>
        <v>DISCO PARA PULIR METAL PEQUEÑO #80</v>
      </c>
      <c r="E280" s="18" t="str">
        <f>+[1]!Tabla3[[#This Row],[Unidad de medida]]</f>
        <v xml:space="preserve">UNIDAD </v>
      </c>
      <c r="F280" s="20">
        <f>+[1]!INVENTARIO[[#This Row],[CANTIDAD INICIAL]]+[1]!INVENTARIO[[#This Row],[ENTRADAS]]-[1]!INVENTARIO[[#This Row],[SALIDAS]]+[1]!INVENTARIO[[#This Row],[AJUSTES]]</f>
        <v>49</v>
      </c>
      <c r="G280" s="21">
        <f>IFERROR(_xlfn.XLOOKUP([1]!INVENTARIO[[#This Row],[CODIGO CONCATENADO]],[1]!Tabla1[[CODIGO CONCATENADO ]],[1]!Tabla1[COSTO],,0,-1),"")</f>
        <v>57</v>
      </c>
      <c r="H280" s="21">
        <f>+IFERROR([1]!INVENTARIO[[#This Row],[STOCK (BALANCE)]]*[1]!INVENTARIO[[#This Row],[COSTO UNITARIO]],"")</f>
        <v>2793</v>
      </c>
    </row>
    <row r="281" spans="1:8" x14ac:dyDescent="0.25">
      <c r="A281" s="12">
        <f>IFERROR(_xlfn.XLOOKUP([1]!INVENTARIO[[#This Row],[CODIGO CONCATENADO]],[1]!Tabla1[[CODIGO CONCATENADO ]],[1]!Tabla1[FECHA],,0,-1),"")</f>
        <v>44699</v>
      </c>
      <c r="B281" s="12">
        <f>IFERROR(_xlfn.XLOOKUP([1]!INVENTARIO[[#This Row],[CODIGO CONCATENADO]],[1]!Tabla1[[CODIGO CONCATENADO ]],[1]!Tabla1[FECHA],,0,-1),"")</f>
        <v>44699</v>
      </c>
      <c r="C281" s="13" t="str">
        <f>+[1]!Tabla3[[#This Row],[Secuencia]]</f>
        <v>HER0040</v>
      </c>
      <c r="D281" s="14" t="str">
        <f>+[1]!Tabla3[[#This Row],[Descripcion]]</f>
        <v>ESPATULA DE 2</v>
      </c>
      <c r="E281" s="13" t="str">
        <f>+[1]!Tabla3[[#This Row],[Unidad de medida]]</f>
        <v xml:space="preserve">UNIDAD </v>
      </c>
      <c r="F281" s="15">
        <f>+[1]!INVENTARIO[[#This Row],[CANTIDAD INICIAL]]+[1]!INVENTARIO[[#This Row],[ENTRADAS]]-[1]!INVENTARIO[[#This Row],[SALIDAS]]+[1]!INVENTARIO[[#This Row],[AJUSTES]]</f>
        <v>1</v>
      </c>
      <c r="G281" s="16">
        <f>IFERROR(_xlfn.XLOOKUP([1]!INVENTARIO[[#This Row],[CODIGO CONCATENADO]],[1]!Tabla1[[CODIGO CONCATENADO ]],[1]!Tabla1[COSTO],,0,-1),"")</f>
        <v>95</v>
      </c>
      <c r="H281" s="16">
        <f>+IFERROR([1]!INVENTARIO[[#This Row],[STOCK (BALANCE)]]*[1]!INVENTARIO[[#This Row],[COSTO UNITARIO]],"")</f>
        <v>95</v>
      </c>
    </row>
    <row r="282" spans="1:8" x14ac:dyDescent="0.25">
      <c r="A282" s="17">
        <f>IFERROR(_xlfn.XLOOKUP([1]!INVENTARIO[[#This Row],[CODIGO CONCATENADO]],[1]!Tabla1[[CODIGO CONCATENADO ]],[1]!Tabla1[FECHA],,0,-1),"")</f>
        <v>44110</v>
      </c>
      <c r="B282" s="17">
        <f>IFERROR(_xlfn.XLOOKUP([1]!INVENTARIO[[#This Row],[CODIGO CONCATENADO]],[1]!Tabla1[[CODIGO CONCATENADO ]],[1]!Tabla1[FECHA],,0,-1),"")</f>
        <v>44110</v>
      </c>
      <c r="C282" s="18" t="str">
        <f>+[1]!Tabla3[[#This Row],[Secuencia]]</f>
        <v>HER0041</v>
      </c>
      <c r="D282" s="19" t="str">
        <f>+[1]!Tabla3[[#This Row],[Descripcion]]</f>
        <v>ESPATULA DE 3</v>
      </c>
      <c r="E282" s="18" t="str">
        <f>+[1]!Tabla3[[#This Row],[Unidad de medida]]</f>
        <v>UNIDAD</v>
      </c>
      <c r="F282" s="20">
        <f>+[1]!INVENTARIO[[#This Row],[CANTIDAD INICIAL]]+[1]!INVENTARIO[[#This Row],[ENTRADAS]]-[1]!INVENTARIO[[#This Row],[SALIDAS]]+[1]!INVENTARIO[[#This Row],[AJUSTES]]</f>
        <v>0</v>
      </c>
      <c r="G282" s="21">
        <f>IFERROR(_xlfn.XLOOKUP([1]!INVENTARIO[[#This Row],[CODIGO CONCATENADO]],[1]!Tabla1[[CODIGO CONCATENADO ]],[1]!Tabla1[COSTO],,0,-1),"")</f>
        <v>88.5</v>
      </c>
      <c r="H282" s="21">
        <f>+IFERROR([1]!INVENTARIO[[#This Row],[STOCK (BALANCE)]]*[1]!INVENTARIO[[#This Row],[COSTO UNITARIO]],"")</f>
        <v>0</v>
      </c>
    </row>
    <row r="283" spans="1:8" x14ac:dyDescent="0.25">
      <c r="A283" s="12">
        <f>IFERROR(_xlfn.XLOOKUP([1]!INVENTARIO[[#This Row],[CODIGO CONCATENADO]],[1]!Tabla1[[CODIGO CONCATENADO ]],[1]!Tabla1[FECHA],,0,-1),"")</f>
        <v>44592</v>
      </c>
      <c r="B283" s="12">
        <f>IFERROR(_xlfn.XLOOKUP([1]!INVENTARIO[[#This Row],[CODIGO CONCATENADO]],[1]!Tabla1[[CODIGO CONCATENADO ]],[1]!Tabla1[FECHA],,0,-1),"")</f>
        <v>44592</v>
      </c>
      <c r="C283" s="13" t="str">
        <f>+[1]!Tabla3[[#This Row],[Secuencia]]</f>
        <v>HER0042</v>
      </c>
      <c r="D283" s="14" t="str">
        <f>+[1]!Tabla3[[#This Row],[Descripcion]]</f>
        <v>ESPATULAS PLASTICAS VERDE</v>
      </c>
      <c r="E283" s="13" t="str">
        <f>+[1]!Tabla3[[#This Row],[Unidad de medida]]</f>
        <v>UNIDAD</v>
      </c>
      <c r="F283" s="15">
        <f>+[1]!INVENTARIO[[#This Row],[CANTIDAD INICIAL]]+[1]!INVENTARIO[[#This Row],[ENTRADAS]]-[1]!INVENTARIO[[#This Row],[SALIDAS]]+[1]!INVENTARIO[[#This Row],[AJUSTES]]</f>
        <v>0</v>
      </c>
      <c r="G283" s="16">
        <f>IFERROR(_xlfn.XLOOKUP([1]!INVENTARIO[[#This Row],[CODIGO CONCATENADO]],[1]!Tabla1[[CODIGO CONCATENADO ]],[1]!Tabla1[COSTO],,0,-1),"")</f>
        <v>0</v>
      </c>
      <c r="H283" s="16">
        <f>+IFERROR([1]!INVENTARIO[[#This Row],[STOCK (BALANCE)]]*[1]!INVENTARIO[[#This Row],[COSTO UNITARIO]],"")</f>
        <v>0</v>
      </c>
    </row>
    <row r="284" spans="1:8" x14ac:dyDescent="0.25">
      <c r="A284" s="17">
        <f>IFERROR(_xlfn.XLOOKUP([1]!INVENTARIO[[#This Row],[CODIGO CONCATENADO]],[1]!Tabla1[[CODIGO CONCATENADO ]],[1]!Tabla1[FECHA],,0,-1),"")</f>
        <v>44152</v>
      </c>
      <c r="B284" s="17">
        <f>IFERROR(_xlfn.XLOOKUP([1]!INVENTARIO[[#This Row],[CODIGO CONCATENADO]],[1]!Tabla1[[CODIGO CONCATENADO ]],[1]!Tabla1[FECHA],,0,-1),"")</f>
        <v>44152</v>
      </c>
      <c r="C284" s="18" t="str">
        <f>+[1]!Tabla3[[#This Row],[Secuencia]]</f>
        <v>HER0043</v>
      </c>
      <c r="D284" s="19" t="str">
        <f>+[1]!Tabla3[[#This Row],[Descripcion]]</f>
        <v>GAFAS DE SEGURIDAD TRANSPARENTE</v>
      </c>
      <c r="E284" s="18" t="str">
        <f>+[1]!Tabla3[[#This Row],[Unidad de medida]]</f>
        <v xml:space="preserve">UNIDAD </v>
      </c>
      <c r="F284" s="20">
        <f>+[1]!INVENTARIO[[#This Row],[CANTIDAD INICIAL]]+[1]!INVENTARIO[[#This Row],[ENTRADAS]]-[1]!INVENTARIO[[#This Row],[SALIDAS]]+[1]!INVENTARIO[[#This Row],[AJUSTES]]</f>
        <v>0</v>
      </c>
      <c r="G284" s="21">
        <f>IFERROR(_xlfn.XLOOKUP([1]!INVENTARIO[[#This Row],[CODIGO CONCATENADO]],[1]!Tabla1[[CODIGO CONCATENADO ]],[1]!Tabla1[COSTO],,0,-1),"")</f>
        <v>275</v>
      </c>
      <c r="H284" s="21">
        <f>+IFERROR([1]!INVENTARIO[[#This Row],[STOCK (BALANCE)]]*[1]!INVENTARIO[[#This Row],[COSTO UNITARIO]],"")</f>
        <v>0</v>
      </c>
    </row>
    <row r="285" spans="1:8" x14ac:dyDescent="0.25">
      <c r="A285" s="12">
        <f>IFERROR(_xlfn.XLOOKUP([1]!INVENTARIO[[#This Row],[CODIGO CONCATENADO]],[1]!Tabla1[[CODIGO CONCATENADO ]],[1]!Tabla1[FECHA],,0,-1),"")</f>
        <v>43633</v>
      </c>
      <c r="B285" s="12">
        <f>IFERROR(_xlfn.XLOOKUP([1]!INVENTARIO[[#This Row],[CODIGO CONCATENADO]],[1]!Tabla1[[CODIGO CONCATENADO ]],[1]!Tabla1[FECHA],,0,-1),"")</f>
        <v>43633</v>
      </c>
      <c r="C285" s="13" t="str">
        <f>+[1]!Tabla3[[#This Row],[Secuencia]]</f>
        <v>HER0044</v>
      </c>
      <c r="D285" s="14" t="str">
        <f>+[1]!Tabla3[[#This Row],[Descripcion]]</f>
        <v>GAFAS PROTECTORAS PARA SOLDAR (NEGRAS).</v>
      </c>
      <c r="E285" s="13" t="str">
        <f>+[1]!Tabla3[[#This Row],[Unidad de medida]]</f>
        <v xml:space="preserve">UNIDAD </v>
      </c>
      <c r="F285" s="15">
        <f>+[1]!INVENTARIO[[#This Row],[CANTIDAD INICIAL]]+[1]!INVENTARIO[[#This Row],[ENTRADAS]]-[1]!INVENTARIO[[#This Row],[SALIDAS]]+[1]!INVENTARIO[[#This Row],[AJUSTES]]</f>
        <v>0</v>
      </c>
      <c r="G285" s="16">
        <f>IFERROR(_xlfn.XLOOKUP([1]!INVENTARIO[[#This Row],[CODIGO CONCATENADO]],[1]!Tabla1[[CODIGO CONCATENADO ]],[1]!Tabla1[COSTO],,0,-1),"")</f>
        <v>275</v>
      </c>
      <c r="H285" s="16">
        <f>+IFERROR([1]!INVENTARIO[[#This Row],[STOCK (BALANCE)]]*[1]!INVENTARIO[[#This Row],[COSTO UNITARIO]],"")</f>
        <v>0</v>
      </c>
    </row>
    <row r="286" spans="1:8" x14ac:dyDescent="0.25">
      <c r="A286" s="17">
        <f>IFERROR(_xlfn.XLOOKUP([1]!INVENTARIO[[#This Row],[CODIGO CONCATENADO]],[1]!Tabla1[[CODIGO CONCATENADO ]],[1]!Tabla1[FECHA],,0,-1),"")</f>
        <v>43223</v>
      </c>
      <c r="B286" s="17">
        <f>IFERROR(_xlfn.XLOOKUP([1]!INVENTARIO[[#This Row],[CODIGO CONCATENADO]],[1]!Tabla1[[CODIGO CONCATENADO ]],[1]!Tabla1[FECHA],,0,-1),"")</f>
        <v>43223</v>
      </c>
      <c r="C286" s="18" t="str">
        <f>+[1]!Tabla3[[#This Row],[Secuencia]]</f>
        <v>HER0045</v>
      </c>
      <c r="D286" s="19" t="str">
        <f>+[1]!Tabla3[[#This Row],[Descripcion]]</f>
        <v xml:space="preserve">GALONES DE CARBOXOTA </v>
      </c>
      <c r="E286" s="18" t="str">
        <f>+[1]!Tabla3[[#This Row],[Unidad de medida]]</f>
        <v>GALONES</v>
      </c>
      <c r="F286" s="20">
        <f>+[1]!INVENTARIO[[#This Row],[CANTIDAD INICIAL]]+[1]!INVENTARIO[[#This Row],[ENTRADAS]]-[1]!INVENTARIO[[#This Row],[SALIDAS]]+[1]!INVENTARIO[[#This Row],[AJUSTES]]</f>
        <v>4</v>
      </c>
      <c r="G286" s="21">
        <f>IFERROR(_xlfn.XLOOKUP([1]!INVENTARIO[[#This Row],[CODIGO CONCATENADO]],[1]!Tabla1[[CODIGO CONCATENADO ]],[1]!Tabla1[COSTO],,0,-1),"")</f>
        <v>0</v>
      </c>
      <c r="H286" s="21">
        <f>+IFERROR([1]!INVENTARIO[[#This Row],[STOCK (BALANCE)]]*[1]!INVENTARIO[[#This Row],[COSTO UNITARIO]],"")</f>
        <v>0</v>
      </c>
    </row>
    <row r="287" spans="1:8" ht="30" x14ac:dyDescent="0.25">
      <c r="A287" s="12">
        <f>IFERROR(_xlfn.XLOOKUP([1]!INVENTARIO[[#This Row],[CODIGO CONCATENADO]],[1]!Tabla1[[CODIGO CONCATENADO ]],[1]!Tabla1[FECHA],,0,-1),"")</f>
        <v>44110</v>
      </c>
      <c r="B287" s="12">
        <f>IFERROR(_xlfn.XLOOKUP([1]!INVENTARIO[[#This Row],[CODIGO CONCATENADO]],[1]!Tabla1[[CODIGO CONCATENADO ]],[1]!Tabla1[FECHA],,0,-1),"")</f>
        <v>44110</v>
      </c>
      <c r="C287" s="13" t="str">
        <f>+[1]!Tabla3[[#This Row],[Secuencia]]</f>
        <v>HER0046</v>
      </c>
      <c r="D287" s="14" t="str">
        <f>+[1]!Tabla3[[#This Row],[Descripcion]]</f>
        <v>JUEGO DE DETORNILLADORES PLANO ELECTRICO DE 600V</v>
      </c>
      <c r="E287" s="13" t="str">
        <f>+[1]!Tabla3[[#This Row],[Unidad de medida]]</f>
        <v>JUEGOS</v>
      </c>
      <c r="F287" s="15">
        <f>+[1]!INVENTARIO[[#This Row],[CANTIDAD INICIAL]]+[1]!INVENTARIO[[#This Row],[ENTRADAS]]-[1]!INVENTARIO[[#This Row],[SALIDAS]]+[1]!INVENTARIO[[#This Row],[AJUSTES]]</f>
        <v>0</v>
      </c>
      <c r="G287" s="16">
        <f>IFERROR(_xlfn.XLOOKUP([1]!INVENTARIO[[#This Row],[CODIGO CONCATENADO]],[1]!Tabla1[[CODIGO CONCATENADO ]],[1]!Tabla1[COSTO],,0,-1),"")</f>
        <v>822</v>
      </c>
      <c r="H287" s="16">
        <f>+IFERROR([1]!INVENTARIO[[#This Row],[STOCK (BALANCE)]]*[1]!INVENTARIO[[#This Row],[COSTO UNITARIO]],"")</f>
        <v>0</v>
      </c>
    </row>
    <row r="288" spans="1:8" x14ac:dyDescent="0.25">
      <c r="A288" s="17">
        <f>IFERROR(_xlfn.XLOOKUP([1]!INVENTARIO[[#This Row],[CODIGO CONCATENADO]],[1]!Tabla1[[CODIGO CONCATENADO ]],[1]!Tabla1[FECHA],,0,-1),"")</f>
        <v>44028</v>
      </c>
      <c r="B288" s="17">
        <f>IFERROR(_xlfn.XLOOKUP([1]!INVENTARIO[[#This Row],[CODIGO CONCATENADO]],[1]!Tabla1[[CODIGO CONCATENADO ]],[1]!Tabla1[FECHA],,0,-1),"")</f>
        <v>44028</v>
      </c>
      <c r="C288" s="18" t="str">
        <f>+[1]!Tabla3[[#This Row],[Secuencia]]</f>
        <v>HER0047</v>
      </c>
      <c r="D288" s="19" t="str">
        <f>+[1]!Tabla3[[#This Row],[Descripcion]]</f>
        <v>JUEGO DE DESTORNILLADORES PLANOS TOTAL VERDE</v>
      </c>
      <c r="E288" s="18" t="str">
        <f>+[1]!Tabla3[[#This Row],[Unidad de medida]]</f>
        <v xml:space="preserve">UNIDAD </v>
      </c>
      <c r="F288" s="20">
        <f>+[1]!INVENTARIO[[#This Row],[CANTIDAD INICIAL]]+[1]!INVENTARIO[[#This Row],[ENTRADAS]]-[1]!INVENTARIO[[#This Row],[SALIDAS]]+[1]!INVENTARIO[[#This Row],[AJUSTES]]</f>
        <v>0</v>
      </c>
      <c r="G288" s="21">
        <f>IFERROR(_xlfn.XLOOKUP([1]!INVENTARIO[[#This Row],[CODIGO CONCATENADO]],[1]!Tabla1[[CODIGO CONCATENADO ]],[1]!Tabla1[COSTO],,0,-1),"")</f>
        <v>238.8</v>
      </c>
      <c r="H288" s="21">
        <f>+IFERROR([1]!INVENTARIO[[#This Row],[STOCK (BALANCE)]]*[1]!INVENTARIO[[#This Row],[COSTO UNITARIO]],"")</f>
        <v>0</v>
      </c>
    </row>
    <row r="289" spans="1:8" x14ac:dyDescent="0.25">
      <c r="A289" s="12">
        <f>IFERROR(_xlfn.XLOOKUP([1]!INVENTARIO[[#This Row],[CODIGO CONCATENADO]],[1]!Tabla1[[CODIGO CONCATENADO ]],[1]!Tabla1[FECHA],,0,-1),"")</f>
        <v>43073</v>
      </c>
      <c r="B289" s="12">
        <f>IFERROR(_xlfn.XLOOKUP([1]!INVENTARIO[[#This Row],[CODIGO CONCATENADO]],[1]!Tabla1[[CODIGO CONCATENADO ]],[1]!Tabla1[FECHA],,0,-1),"")</f>
        <v>43073</v>
      </c>
      <c r="C289" s="13" t="str">
        <f>+[1]!Tabla3[[#This Row],[Secuencia]]</f>
        <v>HER0048</v>
      </c>
      <c r="D289" s="14" t="str">
        <f>+[1]!Tabla3[[#This Row],[Descripcion]]</f>
        <v xml:space="preserve">JUEGO DE FORMON </v>
      </c>
      <c r="E289" s="13" t="str">
        <f>+[1]!Tabla3[[#This Row],[Unidad de medida]]</f>
        <v>JUEGOS</v>
      </c>
      <c r="F289" s="15">
        <f>+[1]!INVENTARIO[[#This Row],[CANTIDAD INICIAL]]+[1]!INVENTARIO[[#This Row],[ENTRADAS]]-[1]!INVENTARIO[[#This Row],[SALIDAS]]+[1]!INVENTARIO[[#This Row],[AJUSTES]]</f>
        <v>0</v>
      </c>
      <c r="G289" s="16">
        <f>IFERROR(_xlfn.XLOOKUP([1]!INVENTARIO[[#This Row],[CODIGO CONCATENADO]],[1]!Tabla1[[CODIGO CONCATENADO ]],[1]!Tabla1[COSTO],,0,-1),"")</f>
        <v>488.14</v>
      </c>
      <c r="H289" s="16">
        <f>+IFERROR([1]!INVENTARIO[[#This Row],[STOCK (BALANCE)]]*[1]!INVENTARIO[[#This Row],[COSTO UNITARIO]],"")</f>
        <v>0</v>
      </c>
    </row>
    <row r="290" spans="1:8" x14ac:dyDescent="0.25">
      <c r="A290" s="17">
        <f>IFERROR(_xlfn.XLOOKUP([1]!INVENTARIO[[#This Row],[CODIGO CONCATENADO]],[1]!Tabla1[[CODIGO CONCATENADO ]],[1]!Tabla1[FECHA],,0,-1),"")</f>
        <v>43073</v>
      </c>
      <c r="B290" s="17">
        <f>IFERROR(_xlfn.XLOOKUP([1]!INVENTARIO[[#This Row],[CODIGO CONCATENADO]],[1]!Tabla1[[CODIGO CONCATENADO ]],[1]!Tabla1[FECHA],,0,-1),"")</f>
        <v>43073</v>
      </c>
      <c r="C290" s="18" t="str">
        <f>+[1]!Tabla3[[#This Row],[Secuencia]]</f>
        <v>HER0049</v>
      </c>
      <c r="D290" s="19" t="str">
        <f>+[1]!Tabla3[[#This Row],[Descripcion]]</f>
        <v>JUEGOS DE CUBOS  24 Piesas HOTECHE</v>
      </c>
      <c r="E290" s="18" t="str">
        <f>+[1]!Tabla3[[#This Row],[Unidad de medida]]</f>
        <v>JUEGOS</v>
      </c>
      <c r="F290" s="20">
        <f>+[1]!INVENTARIO[[#This Row],[CANTIDAD INICIAL]]+[1]!INVENTARIO[[#This Row],[ENTRADAS]]-[1]!INVENTARIO[[#This Row],[SALIDAS]]+[1]!INVENTARIO[[#This Row],[AJUSTES]]</f>
        <v>1</v>
      </c>
      <c r="G290" s="21">
        <f>IFERROR(_xlfn.XLOOKUP([1]!INVENTARIO[[#This Row],[CODIGO CONCATENADO]],[1]!Tabla1[[CODIGO CONCATENADO ]],[1]!Tabla1[COSTO],,0,-1),"")</f>
        <v>2478</v>
      </c>
      <c r="H290" s="21">
        <f>+IFERROR([1]!INVENTARIO[[#This Row],[STOCK (BALANCE)]]*[1]!INVENTARIO[[#This Row],[COSTO UNITARIO]],"")</f>
        <v>2478</v>
      </c>
    </row>
    <row r="291" spans="1:8" x14ac:dyDescent="0.25">
      <c r="A291" s="12">
        <f>IFERROR(_xlfn.XLOOKUP([1]!INVENTARIO[[#This Row],[CODIGO CONCATENADO]],[1]!Tabla1[[CODIGO CONCATENADO ]],[1]!Tabla1[FECHA],,0,-1),"")</f>
        <v>43453</v>
      </c>
      <c r="B291" s="12">
        <f>IFERROR(_xlfn.XLOOKUP([1]!INVENTARIO[[#This Row],[CODIGO CONCATENADO]],[1]!Tabla1[[CODIGO CONCATENADO ]],[1]!Tabla1[FECHA],,0,-1),"")</f>
        <v>43453</v>
      </c>
      <c r="C291" s="13" t="str">
        <f>+[1]!Tabla3[[#This Row],[Secuencia]]</f>
        <v>HER0050</v>
      </c>
      <c r="D291" s="14" t="str">
        <f>+[1]!Tabla3[[#This Row],[Descripcion]]</f>
        <v>JUEGOS DE MECHAS PARED TRUPER</v>
      </c>
      <c r="E291" s="13" t="str">
        <f>+[1]!Tabla3[[#This Row],[Unidad de medida]]</f>
        <v>JUEGOS</v>
      </c>
      <c r="F291" s="15">
        <f>+[1]!INVENTARIO[[#This Row],[CANTIDAD INICIAL]]+[1]!INVENTARIO[[#This Row],[ENTRADAS]]-[1]!INVENTARIO[[#This Row],[SALIDAS]]+[1]!INVENTARIO[[#This Row],[AJUSTES]]</f>
        <v>0</v>
      </c>
      <c r="G291" s="16">
        <f>IFERROR(_xlfn.XLOOKUP([1]!INVENTARIO[[#This Row],[CODIGO CONCATENADO]],[1]!Tabla1[[CODIGO CONCATENADO ]],[1]!Tabla1[COSTO],,0,-1),"")</f>
        <v>4967.8</v>
      </c>
      <c r="H291" s="16">
        <f>+IFERROR([1]!INVENTARIO[[#This Row],[STOCK (BALANCE)]]*[1]!INVENTARIO[[#This Row],[COSTO UNITARIO]],"")</f>
        <v>0</v>
      </c>
    </row>
    <row r="292" spans="1:8" x14ac:dyDescent="0.25">
      <c r="A292" s="17">
        <f>IFERROR(_xlfn.XLOOKUP([1]!INVENTARIO[[#This Row],[CODIGO CONCATENADO]],[1]!Tabla1[[CODIGO CONCATENADO ]],[1]!Tabla1[FECHA],,0,-1),"")</f>
        <v>44540</v>
      </c>
      <c r="B292" s="17">
        <f>IFERROR(_xlfn.XLOOKUP([1]!INVENTARIO[[#This Row],[CODIGO CONCATENADO]],[1]!Tabla1[[CODIGO CONCATENADO ]],[1]!Tabla1[FECHA],,0,-1),"")</f>
        <v>44540</v>
      </c>
      <c r="C292" s="18" t="str">
        <f>+[1]!Tabla3[[#This Row],[Secuencia]]</f>
        <v>HER0051</v>
      </c>
      <c r="D292" s="19" t="str">
        <f>+[1]!Tabla3[[#This Row],[Descripcion]]</f>
        <v>JUEGO DE BROCAS PARA ROUTER, 6/1 TRUPER</v>
      </c>
      <c r="E292" s="18" t="str">
        <f>+[1]!Tabla3[[#This Row],[Unidad de medida]]</f>
        <v>JUEGOS</v>
      </c>
      <c r="F292" s="20">
        <f>+[1]!INVENTARIO[[#This Row],[CANTIDAD INICIAL]]+[1]!INVENTARIO[[#This Row],[ENTRADAS]]-[1]!INVENTARIO[[#This Row],[SALIDAS]]+[1]!INVENTARIO[[#This Row],[AJUSTES]]</f>
        <v>0</v>
      </c>
      <c r="G292" s="21">
        <f>IFERROR(_xlfn.XLOOKUP([1]!INVENTARIO[[#This Row],[CODIGO CONCATENADO]],[1]!Tabla1[[CODIGO CONCATENADO ]],[1]!Tabla1[COSTO],,0,-1),"")</f>
        <v>2424</v>
      </c>
      <c r="H292" s="21">
        <f>+IFERROR([1]!INVENTARIO[[#This Row],[STOCK (BALANCE)]]*[1]!INVENTARIO[[#This Row],[COSTO UNITARIO]],"")</f>
        <v>0</v>
      </c>
    </row>
    <row r="293" spans="1:8" x14ac:dyDescent="0.25">
      <c r="A293" s="12">
        <f>IFERROR(_xlfn.XLOOKUP([1]!INVENTARIO[[#This Row],[CODIGO CONCATENADO]],[1]!Tabla1[[CODIGO CONCATENADO ]],[1]!Tabla1[FECHA],,0,-1),"")</f>
        <v>44540</v>
      </c>
      <c r="B293" s="12">
        <f>IFERROR(_xlfn.XLOOKUP([1]!INVENTARIO[[#This Row],[CODIGO CONCATENADO]],[1]!Tabla1[[CODIGO CONCATENADO ]],[1]!Tabla1[FECHA],,0,-1),"")</f>
        <v>44540</v>
      </c>
      <c r="C293" s="13" t="str">
        <f>+[1]!Tabla3[[#This Row],[Secuencia]]</f>
        <v>HER0052</v>
      </c>
      <c r="D293" s="14" t="str">
        <f>+[1]!Tabla3[[#This Row],[Descripcion]]</f>
        <v>JUEGO DE BARRENAS PARA METAL DE 21 PIEZAS</v>
      </c>
      <c r="E293" s="13" t="str">
        <f>+[1]!Tabla3[[#This Row],[Unidad de medida]]</f>
        <v>JUEGOS</v>
      </c>
      <c r="F293" s="15">
        <f>+[1]!INVENTARIO[[#This Row],[CANTIDAD INICIAL]]+[1]!INVENTARIO[[#This Row],[ENTRADAS]]-[1]!INVENTARIO[[#This Row],[SALIDAS]]+[1]!INVENTARIO[[#This Row],[AJUSTES]]</f>
        <v>1</v>
      </c>
      <c r="G293" s="16">
        <f>IFERROR(_xlfn.XLOOKUP([1]!INVENTARIO[[#This Row],[CODIGO CONCATENADO]],[1]!Tabla1[[CODIGO CONCATENADO ]],[1]!Tabla1[COSTO],,0,-1),"")</f>
        <v>2030</v>
      </c>
      <c r="H293" s="16">
        <f>+IFERROR([1]!INVENTARIO[[#This Row],[STOCK (BALANCE)]]*[1]!INVENTARIO[[#This Row],[COSTO UNITARIO]],"")</f>
        <v>2030</v>
      </c>
    </row>
    <row r="294" spans="1:8" x14ac:dyDescent="0.25">
      <c r="A294" s="17">
        <f>IFERROR(_xlfn.XLOOKUP([1]!INVENTARIO[[#This Row],[CODIGO CONCATENADO]],[1]!Tabla1[[CODIGO CONCATENADO ]],[1]!Tabla1[FECHA],,0,-1),"")</f>
        <v>44592</v>
      </c>
      <c r="B294" s="17">
        <f>IFERROR(_xlfn.XLOOKUP([1]!INVENTARIO[[#This Row],[CODIGO CONCATENADO]],[1]!Tabla1[[CODIGO CONCATENADO ]],[1]!Tabla1[FECHA],,0,-1),"")</f>
        <v>44592</v>
      </c>
      <c r="C294" s="18" t="str">
        <f>+[1]!Tabla3[[#This Row],[Secuencia]]</f>
        <v>HER0053</v>
      </c>
      <c r="D294" s="19" t="str">
        <f>+[1]!Tabla3[[#This Row],[Descripcion]]</f>
        <v>JUEGO DE BARRENAS METAL MILWAKEE</v>
      </c>
      <c r="E294" s="18" t="str">
        <f>+[1]!Tabla3[[#This Row],[Unidad de medida]]</f>
        <v>JUEGOS</v>
      </c>
      <c r="F294" s="20">
        <f>+[1]!INVENTARIO[[#This Row],[CANTIDAD INICIAL]]+[1]!INVENTARIO[[#This Row],[ENTRADAS]]-[1]!INVENTARIO[[#This Row],[SALIDAS]]+[1]!INVENTARIO[[#This Row],[AJUSTES]]</f>
        <v>1</v>
      </c>
      <c r="G294" s="21">
        <f>IFERROR(_xlfn.XLOOKUP([1]!INVENTARIO[[#This Row],[CODIGO CONCATENADO]],[1]!Tabla1[[CODIGO CONCATENADO ]],[1]!Tabla1[COSTO],,0,-1),"")</f>
        <v>0</v>
      </c>
      <c r="H294" s="21">
        <f>+IFERROR([1]!INVENTARIO[[#This Row],[STOCK (BALANCE)]]*[1]!INVENTARIO[[#This Row],[COSTO UNITARIO]],"")</f>
        <v>0</v>
      </c>
    </row>
    <row r="295" spans="1:8" x14ac:dyDescent="0.25">
      <c r="A295" s="12">
        <f>IFERROR(_xlfn.XLOOKUP([1]!INVENTARIO[[#This Row],[CODIGO CONCATENADO]],[1]!Tabla1[[CODIGO CONCATENADO ]],[1]!Tabla1[FECHA],,0,-1),"")</f>
        <v>44540</v>
      </c>
      <c r="B295" s="12">
        <f>IFERROR(_xlfn.XLOOKUP([1]!INVENTARIO[[#This Row],[CODIGO CONCATENADO]],[1]!Tabla1[[CODIGO CONCATENADO ]],[1]!Tabla1[FECHA],,0,-1),"")</f>
        <v>44540</v>
      </c>
      <c r="C295" s="13" t="str">
        <f>+[1]!Tabla3[[#This Row],[Secuencia]]</f>
        <v>HER0054</v>
      </c>
      <c r="D295" s="14" t="str">
        <f>+[1]!Tabla3[[#This Row],[Descripcion]]</f>
        <v>JUEGO DE LLAVEN ALLEN TRUPPER DE 13 PIEZAS</v>
      </c>
      <c r="E295" s="13" t="str">
        <f>+[1]!Tabla3[[#This Row],[Unidad de medida]]</f>
        <v>JUEGOS</v>
      </c>
      <c r="F295" s="15">
        <f>+[1]!INVENTARIO[[#This Row],[CANTIDAD INICIAL]]+[1]!INVENTARIO[[#This Row],[ENTRADAS]]-[1]!INVENTARIO[[#This Row],[SALIDAS]]+[1]!INVENTARIO[[#This Row],[AJUSTES]]</f>
        <v>1</v>
      </c>
      <c r="G295" s="16">
        <f>IFERROR(_xlfn.XLOOKUP([1]!INVENTARIO[[#This Row],[CODIGO CONCATENADO]],[1]!Tabla1[[CODIGO CONCATENADO ]],[1]!Tabla1[COSTO],,0,-1),"")</f>
        <v>320</v>
      </c>
      <c r="H295" s="16">
        <f>+IFERROR([1]!INVENTARIO[[#This Row],[STOCK (BALANCE)]]*[1]!INVENTARIO[[#This Row],[COSTO UNITARIO]],"")</f>
        <v>320</v>
      </c>
    </row>
    <row r="296" spans="1:8" x14ac:dyDescent="0.25">
      <c r="A296" s="17">
        <f>IFERROR(_xlfn.XLOOKUP([1]!INVENTARIO[[#This Row],[CODIGO CONCATENADO]],[1]!Tabla1[[CODIGO CONCATENADO ]],[1]!Tabla1[FECHA],,0,-1),"")</f>
        <v>44540</v>
      </c>
      <c r="B296" s="17">
        <f>IFERROR(_xlfn.XLOOKUP([1]!INVENTARIO[[#This Row],[CODIGO CONCATENADO]],[1]!Tabla1[[CODIGO CONCATENADO ]],[1]!Tabla1[FECHA],,0,-1),"")</f>
        <v>44540</v>
      </c>
      <c r="C296" s="18" t="str">
        <f>+[1]!Tabla3[[#This Row],[Secuencia]]</f>
        <v>HER0055</v>
      </c>
      <c r="D296" s="19" t="str">
        <f>+[1]!Tabla3[[#This Row],[Descripcion]]</f>
        <v>JUEGO DE DESTORNILLADORES ELECTRICOS AISLADOS</v>
      </c>
      <c r="E296" s="18" t="str">
        <f>+[1]!Tabla3[[#This Row],[Unidad de medida]]</f>
        <v>JUEGOS</v>
      </c>
      <c r="F296" s="20">
        <f>+[1]!INVENTARIO[[#This Row],[CANTIDAD INICIAL]]+[1]!INVENTARIO[[#This Row],[ENTRADAS]]-[1]!INVENTARIO[[#This Row],[SALIDAS]]+[1]!INVENTARIO[[#This Row],[AJUSTES]]</f>
        <v>1</v>
      </c>
      <c r="G296" s="21">
        <f>IFERROR(_xlfn.XLOOKUP([1]!INVENTARIO[[#This Row],[CODIGO CONCATENADO]],[1]!Tabla1[[CODIGO CONCATENADO ]],[1]!Tabla1[COSTO],,0,-1),"")</f>
        <v>1320</v>
      </c>
      <c r="H296" s="21">
        <f>+IFERROR([1]!INVENTARIO[[#This Row],[STOCK (BALANCE)]]*[1]!INVENTARIO[[#This Row],[COSTO UNITARIO]],"")</f>
        <v>1320</v>
      </c>
    </row>
    <row r="297" spans="1:8" x14ac:dyDescent="0.25">
      <c r="A297" s="12">
        <f>IFERROR(_xlfn.XLOOKUP([1]!INVENTARIO[[#This Row],[CODIGO CONCATENADO]],[1]!Tabla1[[CODIGO CONCATENADO ]],[1]!Tabla1[FECHA],,0,-1),"")</f>
        <v>44540</v>
      </c>
      <c r="B297" s="12">
        <f>IFERROR(_xlfn.XLOOKUP([1]!INVENTARIO[[#This Row],[CODIGO CONCATENADO]],[1]!Tabla1[[CODIGO CONCATENADO ]],[1]!Tabla1[FECHA],,0,-1),"")</f>
        <v>44540</v>
      </c>
      <c r="C297" s="13" t="str">
        <f>+[1]!Tabla3[[#This Row],[Secuencia]]</f>
        <v>HER0056</v>
      </c>
      <c r="D297" s="14" t="str">
        <f>+[1]!Tabla3[[#This Row],[Descripcion]]</f>
        <v>JUEGO DE DESTORNILLADORES 2/1</v>
      </c>
      <c r="E297" s="13" t="str">
        <f>+[1]!Tabla3[[#This Row],[Unidad de medida]]</f>
        <v>JUEGOS</v>
      </c>
      <c r="F297" s="15">
        <f>+[1]!INVENTARIO[[#This Row],[CANTIDAD INICIAL]]+[1]!INVENTARIO[[#This Row],[ENTRADAS]]-[1]!INVENTARIO[[#This Row],[SALIDAS]]+[1]!INVENTARIO[[#This Row],[AJUSTES]]</f>
        <v>1</v>
      </c>
      <c r="G297" s="16">
        <f>IFERROR(_xlfn.XLOOKUP([1]!INVENTARIO[[#This Row],[CODIGO CONCATENADO]],[1]!Tabla1[[CODIGO CONCATENADO ]],[1]!Tabla1[COSTO],,0,-1),"")</f>
        <v>220</v>
      </c>
      <c r="H297" s="16">
        <f>+IFERROR([1]!INVENTARIO[[#This Row],[STOCK (BALANCE)]]*[1]!INVENTARIO[[#This Row],[COSTO UNITARIO]],"")</f>
        <v>220</v>
      </c>
    </row>
    <row r="298" spans="1:8" x14ac:dyDescent="0.25">
      <c r="A298" s="17">
        <f>IFERROR(_xlfn.XLOOKUP([1]!INVENTARIO[[#This Row],[CODIGO CONCATENADO]],[1]!Tabla1[[CODIGO CONCATENADO ]],[1]!Tabla1[FECHA],,0,-1),"")</f>
        <v>44592</v>
      </c>
      <c r="B298" s="17">
        <f>IFERROR(_xlfn.XLOOKUP([1]!INVENTARIO[[#This Row],[CODIGO CONCATENADO]],[1]!Tabla1[[CODIGO CONCATENADO ]],[1]!Tabla1[FECHA],,0,-1),"")</f>
        <v>44592</v>
      </c>
      <c r="C298" s="18" t="str">
        <f>+[1]!Tabla3[[#This Row],[Secuencia]]</f>
        <v>HER0057</v>
      </c>
      <c r="D298" s="19" t="str">
        <f>+[1]!Tabla3[[#This Row],[Descripcion]]</f>
        <v>JUEGO DE MECHAS BOSCH DE 70 PIEZAS</v>
      </c>
      <c r="E298" s="18" t="str">
        <f>+[1]!Tabla3[[#This Row],[Unidad de medida]]</f>
        <v>JUEGOS</v>
      </c>
      <c r="F298" s="20">
        <f>+[1]!INVENTARIO[[#This Row],[CANTIDAD INICIAL]]+[1]!INVENTARIO[[#This Row],[ENTRADAS]]-[1]!INVENTARIO[[#This Row],[SALIDAS]]+[1]!INVENTARIO[[#This Row],[AJUSTES]]</f>
        <v>0</v>
      </c>
      <c r="G298" s="21">
        <f>IFERROR(_xlfn.XLOOKUP([1]!INVENTARIO[[#This Row],[CODIGO CONCATENADO]],[1]!Tabla1[[CODIGO CONCATENADO ]],[1]!Tabla1[COSTO],,0,-1),"")</f>
        <v>0</v>
      </c>
      <c r="H298" s="21">
        <f>+IFERROR([1]!INVENTARIO[[#This Row],[STOCK (BALANCE)]]*[1]!INVENTARIO[[#This Row],[COSTO UNITARIO]],"")</f>
        <v>0</v>
      </c>
    </row>
    <row r="299" spans="1:8" x14ac:dyDescent="0.25">
      <c r="A299" s="12">
        <f>IFERROR(_xlfn.XLOOKUP([1]!INVENTARIO[[#This Row],[CODIGO CONCATENADO]],[1]!Tabla1[[CODIGO CONCATENADO ]],[1]!Tabla1[FECHA],,0,-1),"")</f>
        <v>44540</v>
      </c>
      <c r="B299" s="12">
        <f>IFERROR(_xlfn.XLOOKUP([1]!INVENTARIO[[#This Row],[CODIGO CONCATENADO]],[1]!Tabla1[[CODIGO CONCATENADO ]],[1]!Tabla1[FECHA],,0,-1),"")</f>
        <v>44540</v>
      </c>
      <c r="C299" s="13" t="str">
        <f>+[1]!Tabla3[[#This Row],[Secuencia]]</f>
        <v>HER0058</v>
      </c>
      <c r="D299" s="14" t="str">
        <f>+[1]!Tabla3[[#This Row],[Descripcion]]</f>
        <v>JUEGO PUNTA ESTRIAS</v>
      </c>
      <c r="E299" s="13" t="str">
        <f>+[1]!Tabla3[[#This Row],[Unidad de medida]]</f>
        <v>JUEGOS</v>
      </c>
      <c r="F299" s="15">
        <f>+[1]!INVENTARIO[[#This Row],[CANTIDAD INICIAL]]+[1]!INVENTARIO[[#This Row],[ENTRADAS]]-[1]!INVENTARIO[[#This Row],[SALIDAS]]+[1]!INVENTARIO[[#This Row],[AJUSTES]]</f>
        <v>1</v>
      </c>
      <c r="G299" s="16">
        <f>IFERROR(_xlfn.XLOOKUP([1]!INVENTARIO[[#This Row],[CODIGO CONCATENADO]],[1]!Tabla1[[CODIGO CONCATENADO ]],[1]!Tabla1[COSTO],,0,-1),"")</f>
        <v>850</v>
      </c>
      <c r="H299" s="16">
        <f>+IFERROR([1]!INVENTARIO[[#This Row],[STOCK (BALANCE)]]*[1]!INVENTARIO[[#This Row],[COSTO UNITARIO]],"")</f>
        <v>850</v>
      </c>
    </row>
    <row r="300" spans="1:8" x14ac:dyDescent="0.25">
      <c r="A300" s="17">
        <f>IFERROR(_xlfn.XLOOKUP([1]!INVENTARIO[[#This Row],[CODIGO CONCATENADO]],[1]!Tabla1[[CODIGO CONCATENADO ]],[1]!Tabla1[FECHA],,0,-1),"")</f>
        <v>44540</v>
      </c>
      <c r="B300" s="17">
        <f>IFERROR(_xlfn.XLOOKUP([1]!INVENTARIO[[#This Row],[CODIGO CONCATENADO]],[1]!Tabla1[[CODIGO CONCATENADO ]],[1]!Tabla1[FECHA],,0,-1),"")</f>
        <v>44540</v>
      </c>
      <c r="C300" s="18" t="str">
        <f>+[1]!Tabla3[[#This Row],[Secuencia]]</f>
        <v>HER0059</v>
      </c>
      <c r="D300" s="19" t="str">
        <f>+[1]!Tabla3[[#This Row],[Descripcion]]</f>
        <v>JUEGO DE CUBOS (EXTENSION MECANICA)</v>
      </c>
      <c r="E300" s="18" t="str">
        <f>+[1]!Tabla3[[#This Row],[Unidad de medida]]</f>
        <v>JUEGOS</v>
      </c>
      <c r="F300" s="20">
        <f>+[1]!INVENTARIO[[#This Row],[CANTIDAD INICIAL]]+[1]!INVENTARIO[[#This Row],[ENTRADAS]]-[1]!INVENTARIO[[#This Row],[SALIDAS]]+[1]!INVENTARIO[[#This Row],[AJUSTES]]</f>
        <v>2</v>
      </c>
      <c r="G300" s="21">
        <f>IFERROR(_xlfn.XLOOKUP([1]!INVENTARIO[[#This Row],[CODIGO CONCATENADO]],[1]!Tabla1[[CODIGO CONCATENADO ]],[1]!Tabla1[COSTO],,0,-1),"")</f>
        <v>1380</v>
      </c>
      <c r="H300" s="21">
        <f>+IFERROR([1]!INVENTARIO[[#This Row],[STOCK (BALANCE)]]*[1]!INVENTARIO[[#This Row],[COSTO UNITARIO]],"")</f>
        <v>2760</v>
      </c>
    </row>
    <row r="301" spans="1:8" x14ac:dyDescent="0.25">
      <c r="A301" s="12">
        <f>IFERROR(_xlfn.XLOOKUP([1]!INVENTARIO[[#This Row],[CODIGO CONCATENADO]],[1]!Tabla1[[CODIGO CONCATENADO ]],[1]!Tabla1[FECHA],,0,-1),"")</f>
        <v>44540</v>
      </c>
      <c r="B301" s="12">
        <f>IFERROR(_xlfn.XLOOKUP([1]!INVENTARIO[[#This Row],[CODIGO CONCATENADO]],[1]!Tabla1[[CODIGO CONCATENADO ]],[1]!Tabla1[FECHA],,0,-1),"")</f>
        <v>44540</v>
      </c>
      <c r="C301" s="13" t="str">
        <f>+[1]!Tabla3[[#This Row],[Secuencia]]</f>
        <v>HER0060</v>
      </c>
      <c r="D301" s="14" t="str">
        <f>+[1]!Tabla3[[#This Row],[Descripcion]]</f>
        <v>LLAVE AJUSTABLE DE 6 PULGADAS</v>
      </c>
      <c r="E301" s="13" t="str">
        <f>+[1]!Tabla3[[#This Row],[Unidad de medida]]</f>
        <v>JUEGOS</v>
      </c>
      <c r="F301" s="15">
        <f>+[1]!INVENTARIO[[#This Row],[CANTIDAD INICIAL]]+[1]!INVENTARIO[[#This Row],[ENTRADAS]]-[1]!INVENTARIO[[#This Row],[SALIDAS]]+[1]!INVENTARIO[[#This Row],[AJUSTES]]</f>
        <v>2</v>
      </c>
      <c r="G301" s="16">
        <f>IFERROR(_xlfn.XLOOKUP([1]!INVENTARIO[[#This Row],[CODIGO CONCATENADO]],[1]!Tabla1[[CODIGO CONCATENADO ]],[1]!Tabla1[COSTO],,0,-1),"")</f>
        <v>205</v>
      </c>
      <c r="H301" s="16">
        <f>+IFERROR([1]!INVENTARIO[[#This Row],[STOCK (BALANCE)]]*[1]!INVENTARIO[[#This Row],[COSTO UNITARIO]],"")</f>
        <v>410</v>
      </c>
    </row>
    <row r="302" spans="1:8" x14ac:dyDescent="0.25">
      <c r="A302" s="17">
        <f>IFERROR(_xlfn.XLOOKUP([1]!INVENTARIO[[#This Row],[CODIGO CONCATENADO]],[1]!Tabla1[[CODIGO CONCATENADO ]],[1]!Tabla1[FECHA],,0,-1),"")</f>
        <v>44540</v>
      </c>
      <c r="B302" s="17">
        <f>IFERROR(_xlfn.XLOOKUP([1]!INVENTARIO[[#This Row],[CODIGO CONCATENADO]],[1]!Tabla1[[CODIGO CONCATENADO ]],[1]!Tabla1[FECHA],,0,-1),"")</f>
        <v>44540</v>
      </c>
      <c r="C302" s="18" t="str">
        <f>+[1]!Tabla3[[#This Row],[Secuencia]]</f>
        <v>HER0061</v>
      </c>
      <c r="D302" s="19" t="str">
        <f>+[1]!Tabla3[[#This Row],[Descripcion]]</f>
        <v>LLAVE AJUSTABLE DE 8 PULGADAS</v>
      </c>
      <c r="E302" s="18" t="str">
        <f>+[1]!Tabla3[[#This Row],[Unidad de medida]]</f>
        <v>JUEGOS</v>
      </c>
      <c r="F302" s="20">
        <f>+[1]!INVENTARIO[[#This Row],[CANTIDAD INICIAL]]+[1]!INVENTARIO[[#This Row],[ENTRADAS]]-[1]!INVENTARIO[[#This Row],[SALIDAS]]+[1]!INVENTARIO[[#This Row],[AJUSTES]]</f>
        <v>2</v>
      </c>
      <c r="G302" s="21">
        <f>IFERROR(_xlfn.XLOOKUP([1]!INVENTARIO[[#This Row],[CODIGO CONCATENADO]],[1]!Tabla1[[CODIGO CONCATENADO ]],[1]!Tabla1[COSTO],,0,-1),"")</f>
        <v>270</v>
      </c>
      <c r="H302" s="21">
        <f>+IFERROR([1]!INVENTARIO[[#This Row],[STOCK (BALANCE)]]*[1]!INVENTARIO[[#This Row],[COSTO UNITARIO]],"")</f>
        <v>540</v>
      </c>
    </row>
    <row r="303" spans="1:8" x14ac:dyDescent="0.25">
      <c r="A303" s="12">
        <f>IFERROR(_xlfn.XLOOKUP([1]!INVENTARIO[[#This Row],[CODIGO CONCATENADO]],[1]!Tabla1[[CODIGO CONCATENADO ]],[1]!Tabla1[FECHA],,0,-1),"")</f>
        <v>44540</v>
      </c>
      <c r="B303" s="12">
        <f>IFERROR(_xlfn.XLOOKUP([1]!INVENTARIO[[#This Row],[CODIGO CONCATENADO]],[1]!Tabla1[[CODIGO CONCATENADO ]],[1]!Tabla1[FECHA],,0,-1),"")</f>
        <v>44540</v>
      </c>
      <c r="C303" s="13" t="str">
        <f>+[1]!Tabla3[[#This Row],[Secuencia]]</f>
        <v>HER0062</v>
      </c>
      <c r="D303" s="14" t="str">
        <f>+[1]!Tabla3[[#This Row],[Descripcion]]</f>
        <v>LLAVE AJUSTABLE DE 12 PULGADAS</v>
      </c>
      <c r="E303" s="13" t="str">
        <f>+[1]!Tabla3[[#This Row],[Unidad de medida]]</f>
        <v>JUEGOS</v>
      </c>
      <c r="F303" s="15">
        <f>+[1]!INVENTARIO[[#This Row],[CANTIDAD INICIAL]]+[1]!INVENTARIO[[#This Row],[ENTRADAS]]-[1]!INVENTARIO[[#This Row],[SALIDAS]]+[1]!INVENTARIO[[#This Row],[AJUSTES]]</f>
        <v>1</v>
      </c>
      <c r="G303" s="16">
        <f>IFERROR(_xlfn.XLOOKUP([1]!INVENTARIO[[#This Row],[CODIGO CONCATENADO]],[1]!Tabla1[[CODIGO CONCATENADO ]],[1]!Tabla1[COSTO],,0,-1),"")</f>
        <v>580</v>
      </c>
      <c r="H303" s="16">
        <f>+IFERROR([1]!INVENTARIO[[#This Row],[STOCK (BALANCE)]]*[1]!INVENTARIO[[#This Row],[COSTO UNITARIO]],"")</f>
        <v>580</v>
      </c>
    </row>
    <row r="304" spans="1:8" x14ac:dyDescent="0.25">
      <c r="A304" s="17">
        <f>IFERROR(_xlfn.XLOOKUP([1]!INVENTARIO[[#This Row],[CODIGO CONCATENADO]],[1]!Tabla1[[CODIGO CONCATENADO ]],[1]!Tabla1[FECHA],,0,-1),"")</f>
        <v>44540</v>
      </c>
      <c r="B304" s="17">
        <f>IFERROR(_xlfn.XLOOKUP([1]!INVENTARIO[[#This Row],[CODIGO CONCATENADO]],[1]!Tabla1[[CODIGO CONCATENADO ]],[1]!Tabla1[FECHA],,0,-1),"")</f>
        <v>44540</v>
      </c>
      <c r="C304" s="18" t="str">
        <f>+[1]!Tabla3[[#This Row],[Secuencia]]</f>
        <v>HER0063</v>
      </c>
      <c r="D304" s="19" t="str">
        <f>+[1]!Tabla3[[#This Row],[Descripcion]]</f>
        <v>LLAVE AJUSTABLE DE 15 PULGADAS TRUPPER EXPERT</v>
      </c>
      <c r="E304" s="18" t="str">
        <f>+[1]!Tabla3[[#This Row],[Unidad de medida]]</f>
        <v>JUEGOS</v>
      </c>
      <c r="F304" s="20">
        <f>+[1]!INVENTARIO[[#This Row],[CANTIDAD INICIAL]]+[1]!INVENTARIO[[#This Row],[ENTRADAS]]-[1]!INVENTARIO[[#This Row],[SALIDAS]]+[1]!INVENTARIO[[#This Row],[AJUSTES]]</f>
        <v>1</v>
      </c>
      <c r="G304" s="21">
        <f>IFERROR(_xlfn.XLOOKUP([1]!INVENTARIO[[#This Row],[CODIGO CONCATENADO]],[1]!Tabla1[[CODIGO CONCATENADO ]],[1]!Tabla1[COSTO],,0,-1),"")</f>
        <v>1020</v>
      </c>
      <c r="H304" s="21">
        <f>+IFERROR([1]!INVENTARIO[[#This Row],[STOCK (BALANCE)]]*[1]!INVENTARIO[[#This Row],[COSTO UNITARIO]],"")</f>
        <v>1020</v>
      </c>
    </row>
    <row r="305" spans="1:8" x14ac:dyDescent="0.25">
      <c r="A305" s="12">
        <f>IFERROR(_xlfn.XLOOKUP([1]!INVENTARIO[[#This Row],[CODIGO CONCATENADO]],[1]!Tabla1[[CODIGO CONCATENADO ]],[1]!Tabla1[FECHA],,0,-1),"")</f>
        <v>44540</v>
      </c>
      <c r="B305" s="12">
        <f>IFERROR(_xlfn.XLOOKUP([1]!INVENTARIO[[#This Row],[CODIGO CONCATENADO]],[1]!Tabla1[[CODIGO CONCATENADO ]],[1]!Tabla1[FECHA],,0,-1),"")</f>
        <v>44540</v>
      </c>
      <c r="C305" s="13" t="str">
        <f>+[1]!Tabla3[[#This Row],[Secuencia]]</f>
        <v>HER0064</v>
      </c>
      <c r="D305" s="14" t="str">
        <f>+[1]!Tabla3[[#This Row],[Descripcion]]</f>
        <v>LLAVE AJUSTABLE DE 24 PULGADAS TRUPPER EXPERT</v>
      </c>
      <c r="E305" s="13" t="str">
        <f>+[1]!Tabla3[[#This Row],[Unidad de medida]]</f>
        <v>JUEGOS</v>
      </c>
      <c r="F305" s="15">
        <f>+[1]!INVENTARIO[[#This Row],[CANTIDAD INICIAL]]+[1]!INVENTARIO[[#This Row],[ENTRADAS]]-[1]!INVENTARIO[[#This Row],[SALIDAS]]+[1]!INVENTARIO[[#This Row],[AJUSTES]]</f>
        <v>1</v>
      </c>
      <c r="G305" s="16">
        <f>IFERROR(_xlfn.XLOOKUP([1]!INVENTARIO[[#This Row],[CODIGO CONCATENADO]],[1]!Tabla1[[CODIGO CONCATENADO ]],[1]!Tabla1[COSTO],,0,-1),"")</f>
        <v>3900</v>
      </c>
      <c r="H305" s="16">
        <f>+IFERROR([1]!INVENTARIO[[#This Row],[STOCK (BALANCE)]]*[1]!INVENTARIO[[#This Row],[COSTO UNITARIO]],"")</f>
        <v>3900</v>
      </c>
    </row>
    <row r="306" spans="1:8" x14ac:dyDescent="0.25">
      <c r="A306" s="17">
        <f>IFERROR(_xlfn.XLOOKUP([1]!INVENTARIO[[#This Row],[CODIGO CONCATENADO]],[1]!Tabla1[[CODIGO CONCATENADO ]],[1]!Tabla1[FECHA],,0,-1),"")</f>
        <v>44026</v>
      </c>
      <c r="B306" s="17">
        <f>IFERROR(_xlfn.XLOOKUP([1]!INVENTARIO[[#This Row],[CODIGO CONCATENADO]],[1]!Tabla1[[CODIGO CONCATENADO ]],[1]!Tabla1[FECHA],,0,-1),"")</f>
        <v>44026</v>
      </c>
      <c r="C306" s="18" t="str">
        <f>+[1]!Tabla3[[#This Row],[Secuencia]]</f>
        <v>HER0065</v>
      </c>
      <c r="D306" s="19" t="str">
        <f>+[1]!Tabla3[[#This Row],[Descripcion]]</f>
        <v>LIMA DE TRES CARAS BELLOTA</v>
      </c>
      <c r="E306" s="18" t="str">
        <f>+[1]!Tabla3[[#This Row],[Unidad de medida]]</f>
        <v>UNIDAD</v>
      </c>
      <c r="F306" s="20">
        <f>+[1]!INVENTARIO[[#This Row],[CANTIDAD INICIAL]]+[1]!INVENTARIO[[#This Row],[ENTRADAS]]-[1]!INVENTARIO[[#This Row],[SALIDAS]]+[1]!INVENTARIO[[#This Row],[AJUSTES]]</f>
        <v>16</v>
      </c>
      <c r="G306" s="21">
        <f>IFERROR(_xlfn.XLOOKUP([1]!INVENTARIO[[#This Row],[CODIGO CONCATENADO]],[1]!Tabla1[[CODIGO CONCATENADO ]],[1]!Tabla1[COSTO],,0,-1),"")</f>
        <v>81.36</v>
      </c>
      <c r="H306" s="21">
        <f>+IFERROR([1]!INVENTARIO[[#This Row],[STOCK (BALANCE)]]*[1]!INVENTARIO[[#This Row],[COSTO UNITARIO]],"")</f>
        <v>1301.76</v>
      </c>
    </row>
    <row r="307" spans="1:8" x14ac:dyDescent="0.25">
      <c r="A307" s="12">
        <f>IFERROR(_xlfn.XLOOKUP([1]!INVENTARIO[[#This Row],[CODIGO CONCATENADO]],[1]!Tabla1[[CODIGO CONCATENADO ]],[1]!Tabla1[FECHA],,0,-1),"")</f>
        <v>44592</v>
      </c>
      <c r="B307" s="12">
        <f>IFERROR(_xlfn.XLOOKUP([1]!INVENTARIO[[#This Row],[CODIGO CONCATENADO]],[1]!Tabla1[[CODIGO CONCATENADO ]],[1]!Tabla1[FECHA],,0,-1),"")</f>
        <v>44592</v>
      </c>
      <c r="C307" s="13" t="str">
        <f>+[1]!Tabla3[[#This Row],[Secuencia]]</f>
        <v>HER0066</v>
      </c>
      <c r="D307" s="14" t="str">
        <f>+[1]!Tabla3[[#This Row],[Descripcion]]</f>
        <v>LLAVIN PARA PUERTA FLOTANTE</v>
      </c>
      <c r="E307" s="13" t="str">
        <f>+[1]!Tabla3[[#This Row],[Unidad de medida]]</f>
        <v>UNIDAD</v>
      </c>
      <c r="F307" s="15">
        <f>+[1]!INVENTARIO[[#This Row],[CANTIDAD INICIAL]]+[1]!INVENTARIO[[#This Row],[ENTRADAS]]-[1]!INVENTARIO[[#This Row],[SALIDAS]]+[1]!INVENTARIO[[#This Row],[AJUSTES]]</f>
        <v>1</v>
      </c>
      <c r="G307" s="16">
        <f>IFERROR(_xlfn.XLOOKUP([1]!INVENTARIO[[#This Row],[CODIGO CONCATENADO]],[1]!Tabla1[[CODIGO CONCATENADO ]],[1]!Tabla1[COSTO],,0,-1),"")</f>
        <v>0</v>
      </c>
      <c r="H307" s="16">
        <f>+IFERROR([1]!INVENTARIO[[#This Row],[STOCK (BALANCE)]]*[1]!INVENTARIO[[#This Row],[COSTO UNITARIO]],"")</f>
        <v>0</v>
      </c>
    </row>
    <row r="308" spans="1:8" ht="30" x14ac:dyDescent="0.25">
      <c r="A308" s="17">
        <f>IFERROR(_xlfn.XLOOKUP([1]!INVENTARIO[[#This Row],[CODIGO CONCATENADO]],[1]!Tabla1[[CODIGO CONCATENADO ]],[1]!Tabla1[FECHA],,0,-1),"")</f>
        <v>44028</v>
      </c>
      <c r="B308" s="17">
        <f>IFERROR(_xlfn.XLOOKUP([1]!INVENTARIO[[#This Row],[CODIGO CONCATENADO]],[1]!Tabla1[[CODIGO CONCATENADO ]],[1]!Tabla1[FECHA],,0,-1),"")</f>
        <v>44028</v>
      </c>
      <c r="C308" s="18" t="str">
        <f>+[1]!Tabla3[[#This Row],[Secuencia]]</f>
        <v>HER0067</v>
      </c>
      <c r="D308" s="19" t="str">
        <f>+[1]!Tabla3[[#This Row],[Descripcion]]</f>
        <v>LLAVINES PARA  GAVETAS ESCRITORIO DE METAL (TALLO LARGO)</v>
      </c>
      <c r="E308" s="18" t="str">
        <f>+[1]!Tabla3[[#This Row],[Unidad de medida]]</f>
        <v>UNIDAD</v>
      </c>
      <c r="F308" s="20">
        <f>+[1]!INVENTARIO[[#This Row],[CANTIDAD INICIAL]]+[1]!INVENTARIO[[#This Row],[ENTRADAS]]-[1]!INVENTARIO[[#This Row],[SALIDAS]]+[1]!INVENTARIO[[#This Row],[AJUSTES]]</f>
        <v>13</v>
      </c>
      <c r="G308" s="21">
        <f>IFERROR(_xlfn.XLOOKUP([1]!INVENTARIO[[#This Row],[CODIGO CONCATENADO]],[1]!Tabla1[[CODIGO CONCATENADO ]],[1]!Tabla1[COSTO],,0,-1),"")</f>
        <v>0</v>
      </c>
      <c r="H308" s="21">
        <f>+IFERROR([1]!INVENTARIO[[#This Row],[STOCK (BALANCE)]]*[1]!INVENTARIO[[#This Row],[COSTO UNITARIO]],"")</f>
        <v>0</v>
      </c>
    </row>
    <row r="309" spans="1:8" x14ac:dyDescent="0.25">
      <c r="A309" s="12">
        <f>IFERROR(_xlfn.XLOOKUP([1]!INVENTARIO[[#This Row],[CODIGO CONCATENADO]],[1]!Tabla1[[CODIGO CONCATENADO ]],[1]!Tabla1[FECHA],,0,-1),"")</f>
        <v>44701</v>
      </c>
      <c r="B309" s="12">
        <f>IFERROR(_xlfn.XLOOKUP([1]!INVENTARIO[[#This Row],[CODIGO CONCATENADO]],[1]!Tabla1[[CODIGO CONCATENADO ]],[1]!Tabla1[FECHA],,0,-1),"")</f>
        <v>44701</v>
      </c>
      <c r="C309" s="13" t="str">
        <f>+[1]!Tabla3[[#This Row],[Secuencia]]</f>
        <v>HER0068</v>
      </c>
      <c r="D309" s="14" t="str">
        <f>+[1]!Tabla3[[#This Row],[Descripcion]]</f>
        <v>LLAVINES PARA  PUERTA CON PUÑO</v>
      </c>
      <c r="E309" s="13" t="str">
        <f>+[1]!Tabla3[[#This Row],[Unidad de medida]]</f>
        <v>UNIDAD</v>
      </c>
      <c r="F309" s="15">
        <f>+[1]!INVENTARIO[[#This Row],[CANTIDAD INICIAL]]+[1]!INVENTARIO[[#This Row],[ENTRADAS]]-[1]!INVENTARIO[[#This Row],[SALIDAS]]+[1]!INVENTARIO[[#This Row],[AJUSTES]]</f>
        <v>22</v>
      </c>
      <c r="G309" s="16">
        <f>IFERROR(_xlfn.XLOOKUP([1]!INVENTARIO[[#This Row],[CODIGO CONCATENADO]],[1]!Tabla1[[CODIGO CONCATENADO ]],[1]!Tabla1[COSTO],,0,-1),"")</f>
        <v>578</v>
      </c>
      <c r="H309" s="16">
        <f>+IFERROR([1]!INVENTARIO[[#This Row],[STOCK (BALANCE)]]*[1]!INVENTARIO[[#This Row],[COSTO UNITARIO]],"")</f>
        <v>12716</v>
      </c>
    </row>
    <row r="310" spans="1:8" x14ac:dyDescent="0.25">
      <c r="A310" s="17">
        <f>IFERROR(_xlfn.XLOOKUP([1]!INVENTARIO[[#This Row],[CODIGO CONCATENADO]],[1]!Tabla1[[CODIGO CONCATENADO ]],[1]!Tabla1[FECHA],,0,-1),"")</f>
        <v>44701</v>
      </c>
      <c r="B310" s="17">
        <f>IFERROR(_xlfn.XLOOKUP([1]!INVENTARIO[[#This Row],[CODIGO CONCATENADO]],[1]!Tabla1[[CODIGO CONCATENADO ]],[1]!Tabla1[FECHA],,0,-1),"")</f>
        <v>44701</v>
      </c>
      <c r="C310" s="18" t="str">
        <f>+[1]!Tabla3[[#This Row],[Secuencia]]</f>
        <v>HER0069</v>
      </c>
      <c r="D310" s="19" t="str">
        <f>+[1]!Tabla3[[#This Row],[Descripcion]]</f>
        <v xml:space="preserve">LLAVINES PARA GAVETAS ESCRITORIO DE METAL </v>
      </c>
      <c r="E310" s="18" t="str">
        <f>+[1]!Tabla3[[#This Row],[Unidad de medida]]</f>
        <v>UNIDAD</v>
      </c>
      <c r="F310" s="20">
        <f>+[1]!INVENTARIO[[#This Row],[CANTIDAD INICIAL]]+[1]!INVENTARIO[[#This Row],[ENTRADAS]]-[1]!INVENTARIO[[#This Row],[SALIDAS]]+[1]!INVENTARIO[[#This Row],[AJUSTES]]</f>
        <v>10</v>
      </c>
      <c r="G310" s="21">
        <f>IFERROR(_xlfn.XLOOKUP([1]!INVENTARIO[[#This Row],[CODIGO CONCATENADO]],[1]!Tabla1[[CODIGO CONCATENADO ]],[1]!Tabla1[COSTO],,0,-1),"")</f>
        <v>109.25</v>
      </c>
      <c r="H310" s="21">
        <f>+IFERROR([1]!INVENTARIO[[#This Row],[STOCK (BALANCE)]]*[1]!INVENTARIO[[#This Row],[COSTO UNITARIO]],"")</f>
        <v>1092.5</v>
      </c>
    </row>
    <row r="311" spans="1:8" x14ac:dyDescent="0.25">
      <c r="A311" s="12">
        <f>IFERROR(_xlfn.XLOOKUP([1]!INVENTARIO[[#This Row],[CODIGO CONCATENADO]],[1]!Tabla1[[CODIGO CONCATENADO ]],[1]!Tabla1[FECHA],,0,-1),"")</f>
        <v>44707</v>
      </c>
      <c r="B311" s="12">
        <f>IFERROR(_xlfn.XLOOKUP([1]!INVENTARIO[[#This Row],[CODIGO CONCATENADO]],[1]!Tabla1[[CODIGO CONCATENADO ]],[1]!Tabla1[FECHA],,0,-1),"")</f>
        <v>44707</v>
      </c>
      <c r="C311" s="13" t="str">
        <f>+[1]!Tabla3[[#This Row],[Secuencia]]</f>
        <v>HER0070</v>
      </c>
      <c r="D311" s="14" t="str">
        <f>+[1]!Tabla3[[#This Row],[Descripcion]]</f>
        <v>LLAVINES PARA PUERTA DE CRISTAL</v>
      </c>
      <c r="E311" s="13" t="str">
        <f>+[1]!Tabla3[[#This Row],[Unidad de medida]]</f>
        <v>UNIDAD</v>
      </c>
      <c r="F311" s="15">
        <f>+[1]!INVENTARIO[[#This Row],[CANTIDAD INICIAL]]+[1]!INVENTARIO[[#This Row],[ENTRADAS]]-[1]!INVENTARIO[[#This Row],[SALIDAS]]+[1]!INVENTARIO[[#This Row],[AJUSTES]]</f>
        <v>4</v>
      </c>
      <c r="G311" s="16">
        <f>IFERROR(_xlfn.XLOOKUP([1]!INVENTARIO[[#This Row],[CODIGO CONCATENADO]],[1]!Tabla1[[CODIGO CONCATENADO ]],[1]!Tabla1[COSTO],,0,-1),"")</f>
        <v>1362.75</v>
      </c>
      <c r="H311" s="16">
        <f>+IFERROR([1]!INVENTARIO[[#This Row],[STOCK (BALANCE)]]*[1]!INVENTARIO[[#This Row],[COSTO UNITARIO]],"")</f>
        <v>5451</v>
      </c>
    </row>
    <row r="312" spans="1:8" x14ac:dyDescent="0.25">
      <c r="A312" s="17">
        <f>IFERROR(_xlfn.XLOOKUP([1]!INVENTARIO[[#This Row],[CODIGO CONCATENADO]],[1]!Tabla1[[CODIGO CONCATENADO ]],[1]!Tabla1[FECHA],,0,-1),"")</f>
        <v>44151</v>
      </c>
      <c r="B312" s="17">
        <f>IFERROR(_xlfn.XLOOKUP([1]!INVENTARIO[[#This Row],[CODIGO CONCATENADO]],[1]!Tabla1[[CODIGO CONCATENADO ]],[1]!Tabla1[FECHA],,0,-1),"")</f>
        <v>44151</v>
      </c>
      <c r="C312" s="18" t="str">
        <f>+[1]!Tabla3[[#This Row],[Secuencia]]</f>
        <v>HER0071</v>
      </c>
      <c r="D312" s="19" t="str">
        <f>+[1]!Tabla3[[#This Row],[Descripcion]]</f>
        <v>LLAVINES TIPO CERROJO PARA PUERTA DE MADERA</v>
      </c>
      <c r="E312" s="18" t="str">
        <f>+[1]!Tabla3[[#This Row],[Unidad de medida]]</f>
        <v xml:space="preserve">UNIDAD </v>
      </c>
      <c r="F312" s="20">
        <f>+[1]!INVENTARIO[[#This Row],[CANTIDAD INICIAL]]+[1]!INVENTARIO[[#This Row],[ENTRADAS]]-[1]!INVENTARIO[[#This Row],[SALIDAS]]+[1]!INVENTARIO[[#This Row],[AJUSTES]]</f>
        <v>0</v>
      </c>
      <c r="G312" s="21">
        <f>IFERROR(_xlfn.XLOOKUP([1]!INVENTARIO[[#This Row],[CODIGO CONCATENADO]],[1]!Tabla1[[CODIGO CONCATENADO ]],[1]!Tabla1[COSTO],,0,-1),"")</f>
        <v>0</v>
      </c>
      <c r="H312" s="21">
        <f>+IFERROR([1]!INVENTARIO[[#This Row],[STOCK (BALANCE)]]*[1]!INVENTARIO[[#This Row],[COSTO UNITARIO]],"")</f>
        <v>0</v>
      </c>
    </row>
    <row r="313" spans="1:8" x14ac:dyDescent="0.25">
      <c r="A313" s="12">
        <f>IFERROR(_xlfn.XLOOKUP([1]!INVENTARIO[[#This Row],[CODIGO CONCATENADO]],[1]!Tabla1[[CODIGO CONCATENADO ]],[1]!Tabla1[FECHA],,0,-1),"")</f>
        <v>44540</v>
      </c>
      <c r="B313" s="12">
        <f>IFERROR(_xlfn.XLOOKUP([1]!INVENTARIO[[#This Row],[CODIGO CONCATENADO]],[1]!Tabla1[[CODIGO CONCATENADO ]],[1]!Tabla1[FECHA],,0,-1),"")</f>
        <v>44540</v>
      </c>
      <c r="C313" s="13" t="str">
        <f>+[1]!Tabla3[[#This Row],[Secuencia]]</f>
        <v>HER0072</v>
      </c>
      <c r="D313" s="14" t="str">
        <f>+[1]!Tabla3[[#This Row],[Descripcion]]</f>
        <v>MARCO SEGUETA TRUPPER PROFESIONAL</v>
      </c>
      <c r="E313" s="13" t="str">
        <f>+[1]!Tabla3[[#This Row],[Unidad de medida]]</f>
        <v>UNIDAD</v>
      </c>
      <c r="F313" s="15">
        <f>+[1]!INVENTARIO[[#This Row],[CANTIDAD INICIAL]]+[1]!INVENTARIO[[#This Row],[ENTRADAS]]-[1]!INVENTARIO[[#This Row],[SALIDAS]]+[1]!INVENTARIO[[#This Row],[AJUSTES]]</f>
        <v>2</v>
      </c>
      <c r="G313" s="16">
        <f>IFERROR(_xlfn.XLOOKUP([1]!INVENTARIO[[#This Row],[CODIGO CONCATENADO]],[1]!Tabla1[[CODIGO CONCATENADO ]],[1]!Tabla1[COSTO],,0,-1),"")</f>
        <v>1100</v>
      </c>
      <c r="H313" s="16">
        <f>+IFERROR([1]!INVENTARIO[[#This Row],[STOCK (BALANCE)]]*[1]!INVENTARIO[[#This Row],[COSTO UNITARIO]],"")</f>
        <v>2200</v>
      </c>
    </row>
    <row r="314" spans="1:8" x14ac:dyDescent="0.25">
      <c r="A314" s="17">
        <f>IFERROR(_xlfn.XLOOKUP([1]!INVENTARIO[[#This Row],[CODIGO CONCATENADO]],[1]!Tabla1[[CODIGO CONCATENADO ]],[1]!Tabla1[FECHA],,0,-1),"")</f>
        <v>44540</v>
      </c>
      <c r="B314" s="17">
        <f>IFERROR(_xlfn.XLOOKUP([1]!INVENTARIO[[#This Row],[CODIGO CONCATENADO]],[1]!Tabla1[[CODIGO CONCATENADO ]],[1]!Tabla1[FECHA],,0,-1),"")</f>
        <v>44540</v>
      </c>
      <c r="C314" s="18" t="str">
        <f>+[1]!Tabla3[[#This Row],[Secuencia]]</f>
        <v>HER0073</v>
      </c>
      <c r="D314" s="19" t="str">
        <f>+[1]!Tabla3[[#This Row],[Descripcion]]</f>
        <v>MARTILLO TRUPPER</v>
      </c>
      <c r="E314" s="18" t="str">
        <f>+[1]!Tabla3[[#This Row],[Unidad de medida]]</f>
        <v>UNIDAD</v>
      </c>
      <c r="F314" s="20">
        <f>+[1]!INVENTARIO[[#This Row],[CANTIDAD INICIAL]]+[1]!INVENTARIO[[#This Row],[ENTRADAS]]-[1]!INVENTARIO[[#This Row],[SALIDAS]]+[1]!INVENTARIO[[#This Row],[AJUSTES]]</f>
        <v>0</v>
      </c>
      <c r="G314" s="21">
        <f>IFERROR(_xlfn.XLOOKUP([1]!INVENTARIO[[#This Row],[CODIGO CONCATENADO]],[1]!Tabla1[[CODIGO CONCATENADO ]],[1]!Tabla1[COSTO],,0,-1),"")</f>
        <v>1100</v>
      </c>
      <c r="H314" s="21">
        <f>+IFERROR([1]!INVENTARIO[[#This Row],[STOCK (BALANCE)]]*[1]!INVENTARIO[[#This Row],[COSTO UNITARIO]],"")</f>
        <v>0</v>
      </c>
    </row>
    <row r="315" spans="1:8" ht="30" x14ac:dyDescent="0.25">
      <c r="A315" s="12">
        <f>IFERROR(_xlfn.XLOOKUP([1]!INVENTARIO[[#This Row],[CODIGO CONCATENADO]],[1]!Tabla1[[CODIGO CONCATENADO ]],[1]!Tabla1[FECHA],,0,-1),"")</f>
        <v>44026</v>
      </c>
      <c r="B315" s="12">
        <f>IFERROR(_xlfn.XLOOKUP([1]!INVENTARIO[[#This Row],[CODIGO CONCATENADO]],[1]!Tabla1[[CODIGO CONCATENADO ]],[1]!Tabla1[FECHA],,0,-1),"")</f>
        <v>44026</v>
      </c>
      <c r="C315" s="13" t="str">
        <f>+[1]!Tabla3[[#This Row],[Secuencia]]</f>
        <v>HER0074</v>
      </c>
      <c r="D315" s="14" t="str">
        <f>+[1]!Tabla3[[#This Row],[Descripcion]]</f>
        <v xml:space="preserve">MANGUERA  DE 3/4 (PARA JARDIN VERDES COMPLETAS) DE 100 PIES </v>
      </c>
      <c r="E315" s="13" t="str">
        <f>+[1]!Tabla3[[#This Row],[Unidad de medida]]</f>
        <v xml:space="preserve">UNIDAD </v>
      </c>
      <c r="F315" s="15">
        <f>+[1]!INVENTARIO[[#This Row],[CANTIDAD INICIAL]]+[1]!INVENTARIO[[#This Row],[ENTRADAS]]-[1]!INVENTARIO[[#This Row],[SALIDAS]]+[1]!INVENTARIO[[#This Row],[AJUSTES]]</f>
        <v>0</v>
      </c>
      <c r="G315" s="16">
        <f>IFERROR(_xlfn.XLOOKUP([1]!INVENTARIO[[#This Row],[CODIGO CONCATENADO]],[1]!Tabla1[[CODIGO CONCATENADO ]],[1]!Tabla1[COSTO],,0,-1),"")</f>
        <v>0</v>
      </c>
      <c r="H315" s="16">
        <f>+IFERROR([1]!INVENTARIO[[#This Row],[STOCK (BALANCE)]]*[1]!INVENTARIO[[#This Row],[COSTO UNITARIO]],"")</f>
        <v>0</v>
      </c>
    </row>
    <row r="316" spans="1:8" ht="30" x14ac:dyDescent="0.25">
      <c r="A316" s="17">
        <f>IFERROR(_xlfn.XLOOKUP([1]!INVENTARIO[[#This Row],[CODIGO CONCATENADO]],[1]!Tabla1[[CODIGO CONCATENADO ]],[1]!Tabla1[FECHA],,0,-1),"")</f>
        <v>43453</v>
      </c>
      <c r="B316" s="17">
        <f>IFERROR(_xlfn.XLOOKUP([1]!INVENTARIO[[#This Row],[CODIGO CONCATENADO]],[1]!Tabla1[[CODIGO CONCATENADO ]],[1]!Tabla1[FECHA],,0,-1),"")</f>
        <v>43453</v>
      </c>
      <c r="C316" s="18" t="str">
        <f>+[1]!Tabla3[[#This Row],[Secuencia]]</f>
        <v>HER0075</v>
      </c>
      <c r="D316" s="19" t="str">
        <f>+[1]!Tabla3[[#This Row],[Descripcion]]</f>
        <v xml:space="preserve">MANGUERA (PARA JARDIN SIN CONECTORES) DE 100 PIES </v>
      </c>
      <c r="E316" s="18" t="str">
        <f>+[1]!Tabla3[[#This Row],[Unidad de medida]]</f>
        <v>UNIDAD</v>
      </c>
      <c r="F316" s="20">
        <f>+[1]!INVENTARIO[[#This Row],[CANTIDAD INICIAL]]+[1]!INVENTARIO[[#This Row],[ENTRADAS]]-[1]!INVENTARIO[[#This Row],[SALIDAS]]+[1]!INVENTARIO[[#This Row],[AJUSTES]]</f>
        <v>225</v>
      </c>
      <c r="G316" s="21">
        <f>IFERROR(_xlfn.XLOOKUP([1]!INVENTARIO[[#This Row],[CODIGO CONCATENADO]],[1]!Tabla1[[CODIGO CONCATENADO ]],[1]!Tabla1[COSTO],,0,-1),"")</f>
        <v>13.33</v>
      </c>
      <c r="H316" s="21">
        <f>+IFERROR([1]!INVENTARIO[[#This Row],[STOCK (BALANCE)]]*[1]!INVENTARIO[[#This Row],[COSTO UNITARIO]],"")</f>
        <v>2999.25</v>
      </c>
    </row>
    <row r="317" spans="1:8" x14ac:dyDescent="0.25">
      <c r="A317" s="12">
        <f>IFERROR(_xlfn.XLOOKUP([1]!INVENTARIO[[#This Row],[CODIGO CONCATENADO]],[1]!Tabla1[[CODIGO CONCATENADO ]],[1]!Tabla1[FECHA],,0,-1),"")</f>
        <v>43088</v>
      </c>
      <c r="B317" s="12">
        <f>IFERROR(_xlfn.XLOOKUP([1]!INVENTARIO[[#This Row],[CODIGO CONCATENADO]],[1]!Tabla1[[CODIGO CONCATENADO ]],[1]!Tabla1[FECHA],,0,-1),"")</f>
        <v>43088</v>
      </c>
      <c r="C317" s="13" t="str">
        <f>+[1]!Tabla3[[#This Row],[Secuencia]]</f>
        <v>HER0076</v>
      </c>
      <c r="D317" s="14" t="str">
        <f>+[1]!Tabla3[[#This Row],[Descripcion]]</f>
        <v>MASCARILLAS PROTECCION (PARTICULAS /HUMO)</v>
      </c>
      <c r="E317" s="13" t="str">
        <f>+[1]!Tabla3[[#This Row],[Unidad de medida]]</f>
        <v>UNIDAD</v>
      </c>
      <c r="F317" s="15">
        <f>+[1]!INVENTARIO[[#This Row],[CANTIDAD INICIAL]]+[1]!INVENTARIO[[#This Row],[ENTRADAS]]-[1]!INVENTARIO[[#This Row],[SALIDAS]]+[1]!INVENTARIO[[#This Row],[AJUSTES]]</f>
        <v>63</v>
      </c>
      <c r="G317" s="16">
        <f>IFERROR(_xlfn.XLOOKUP([1]!INVENTARIO[[#This Row],[CODIGO CONCATENADO]],[1]!Tabla1[[CODIGO CONCATENADO ]],[1]!Tabla1[COSTO],,0,-1),"")</f>
        <v>94.4</v>
      </c>
      <c r="H317" s="16">
        <f>+IFERROR([1]!INVENTARIO[[#This Row],[STOCK (BALANCE)]]*[1]!INVENTARIO[[#This Row],[COSTO UNITARIO]],"")</f>
        <v>5947.2000000000007</v>
      </c>
    </row>
    <row r="318" spans="1:8" x14ac:dyDescent="0.25">
      <c r="A318" s="17">
        <f>IFERROR(_xlfn.XLOOKUP([1]!INVENTARIO[[#This Row],[CODIGO CONCATENADO]],[1]!Tabla1[[CODIGO CONCATENADO ]],[1]!Tabla1[FECHA],,0,-1),"")</f>
        <v>43088</v>
      </c>
      <c r="B318" s="17">
        <f>IFERROR(_xlfn.XLOOKUP([1]!INVENTARIO[[#This Row],[CODIGO CONCATENADO]],[1]!Tabla1[[CODIGO CONCATENADO ]],[1]!Tabla1[FECHA],,0,-1),"")</f>
        <v>43088</v>
      </c>
      <c r="C318" s="18" t="str">
        <f>+[1]!Tabla3[[#This Row],[Secuencia]]</f>
        <v>HER0077</v>
      </c>
      <c r="D318" s="19" t="str">
        <f>+[1]!Tabla3[[#This Row],[Descripcion]]</f>
        <v>MAZETA DE 2 LIBRA 16 OZ DE GOMA</v>
      </c>
      <c r="E318" s="18" t="str">
        <f>+[1]!Tabla3[[#This Row],[Unidad de medida]]</f>
        <v>UNIDAD</v>
      </c>
      <c r="F318" s="20">
        <f>+[1]!INVENTARIO[[#This Row],[CANTIDAD INICIAL]]+[1]!INVENTARIO[[#This Row],[ENTRADAS]]-[1]!INVENTARIO[[#This Row],[SALIDAS]]+[1]!INVENTARIO[[#This Row],[AJUSTES]]</f>
        <v>1</v>
      </c>
      <c r="G318" s="21">
        <f>IFERROR(_xlfn.XLOOKUP([1]!INVENTARIO[[#This Row],[CODIGO CONCATENADO]],[1]!Tabla1[[CODIGO CONCATENADO ]],[1]!Tabla1[COSTO],,0,-1),"")</f>
        <v>360</v>
      </c>
      <c r="H318" s="21">
        <f>+IFERROR([1]!INVENTARIO[[#This Row],[STOCK (BALANCE)]]*[1]!INVENTARIO[[#This Row],[COSTO UNITARIO]],"")</f>
        <v>360</v>
      </c>
    </row>
    <row r="319" spans="1:8" ht="30" x14ac:dyDescent="0.25">
      <c r="A319" s="12">
        <f>IFERROR(_xlfn.XLOOKUP([1]!INVENTARIO[[#This Row],[CODIGO CONCATENADO]],[1]!Tabla1[[CODIGO CONCATENADO ]],[1]!Tabla1[FECHA],,0,-1),"")</f>
        <v>44540</v>
      </c>
      <c r="B319" s="12">
        <f>IFERROR(_xlfn.XLOOKUP([1]!INVENTARIO[[#This Row],[CODIGO CONCATENADO]],[1]!Tabla1[[CODIGO CONCATENADO ]],[1]!Tabla1[FECHA],,0,-1),"")</f>
        <v>44540</v>
      </c>
      <c r="C319" s="13" t="str">
        <f>+[1]!Tabla3[[#This Row],[Secuencia]]</f>
        <v>HER0078</v>
      </c>
      <c r="D319" s="14" t="str">
        <f>+[1]!Tabla3[[#This Row],[Descripcion]]</f>
        <v>MACETA MANDARRAIA CON MANGO PETRUL 6 LIBRAS</v>
      </c>
      <c r="E319" s="13" t="str">
        <f>+[1]!Tabla3[[#This Row],[Unidad de medida]]</f>
        <v>UNIDAD</v>
      </c>
      <c r="F319" s="15">
        <f>+[1]!INVENTARIO[[#This Row],[CANTIDAD INICIAL]]+[1]!INVENTARIO[[#This Row],[ENTRADAS]]-[1]!INVENTARIO[[#This Row],[SALIDAS]]+[1]!INVENTARIO[[#This Row],[AJUSTES]]</f>
        <v>1</v>
      </c>
      <c r="G319" s="16">
        <f>IFERROR(_xlfn.XLOOKUP([1]!INVENTARIO[[#This Row],[CODIGO CONCATENADO]],[1]!Tabla1[[CODIGO CONCATENADO ]],[1]!Tabla1[COSTO],,0,-1),"")</f>
        <v>1500</v>
      </c>
      <c r="H319" s="16">
        <f>+IFERROR([1]!INVENTARIO[[#This Row],[STOCK (BALANCE)]]*[1]!INVENTARIO[[#This Row],[COSTO UNITARIO]],"")</f>
        <v>1500</v>
      </c>
    </row>
    <row r="320" spans="1:8" ht="30" x14ac:dyDescent="0.25">
      <c r="A320" s="17">
        <f>IFERROR(_xlfn.XLOOKUP([1]!INVENTARIO[[#This Row],[CODIGO CONCATENADO]],[1]!Tabla1[[CODIGO CONCATENADO ]],[1]!Tabla1[FECHA],,0,-1),"")</f>
        <v>44540</v>
      </c>
      <c r="B320" s="17">
        <f>IFERROR(_xlfn.XLOOKUP([1]!INVENTARIO[[#This Row],[CODIGO CONCATENADO]],[1]!Tabla1[[CODIGO CONCATENADO ]],[1]!Tabla1[FECHA],,0,-1),"")</f>
        <v>44540</v>
      </c>
      <c r="C320" s="18" t="str">
        <f>+[1]!Tabla3[[#This Row],[Secuencia]]</f>
        <v>HER0079</v>
      </c>
      <c r="D320" s="19" t="str">
        <f>+[1]!Tabla3[[#This Row],[Descripcion]]</f>
        <v>MACETA MANDARRAIA CON MANGO PETRUL 2.2 LIBRAS</v>
      </c>
      <c r="E320" s="18" t="str">
        <f>+[1]!Tabla3[[#This Row],[Unidad de medida]]</f>
        <v>UNIDAD</v>
      </c>
      <c r="F320" s="20">
        <f>+[1]!INVENTARIO[[#This Row],[CANTIDAD INICIAL]]+[1]!INVENTARIO[[#This Row],[ENTRADAS]]-[1]!INVENTARIO[[#This Row],[SALIDAS]]+[1]!INVENTARIO[[#This Row],[AJUSTES]]</f>
        <v>2</v>
      </c>
      <c r="G320" s="21">
        <f>IFERROR(_xlfn.XLOOKUP([1]!INVENTARIO[[#This Row],[CODIGO CONCATENADO]],[1]!Tabla1[[CODIGO CONCATENADO ]],[1]!Tabla1[COSTO],,0,-1),"")</f>
        <v>750</v>
      </c>
      <c r="H320" s="21">
        <f>+IFERROR([1]!INVENTARIO[[#This Row],[STOCK (BALANCE)]]*[1]!INVENTARIO[[#This Row],[COSTO UNITARIO]],"")</f>
        <v>1500</v>
      </c>
    </row>
    <row r="321" spans="1:8" x14ac:dyDescent="0.25">
      <c r="A321" s="12">
        <f>IFERROR(_xlfn.XLOOKUP([1]!INVENTARIO[[#This Row],[CODIGO CONCATENADO]],[1]!Tabla1[[CODIGO CONCATENADO ]],[1]!Tabla1[FECHA],,0,-1),"")</f>
        <v>44147</v>
      </c>
      <c r="B321" s="12">
        <f>IFERROR(_xlfn.XLOOKUP([1]!INVENTARIO[[#This Row],[CODIGO CONCATENADO]],[1]!Tabla1[[CODIGO CONCATENADO ]],[1]!Tabla1[FECHA],,0,-1),"")</f>
        <v>44147</v>
      </c>
      <c r="C321" s="13" t="str">
        <f>+[1]!Tabla3[[#This Row],[Secuencia]]</f>
        <v>HER0080</v>
      </c>
      <c r="D321" s="14" t="str">
        <f>+[1]!Tabla3[[#This Row],[Descripcion]]</f>
        <v>MAZETA DE 6 LIBRAS DE HIERRO</v>
      </c>
      <c r="E321" s="13" t="str">
        <f>+[1]!Tabla3[[#This Row],[Unidad de medida]]</f>
        <v>UNIDAD</v>
      </c>
      <c r="F321" s="15">
        <f>+[1]!INVENTARIO[[#This Row],[CANTIDAD INICIAL]]+[1]!INVENTARIO[[#This Row],[ENTRADAS]]-[1]!INVENTARIO[[#This Row],[SALIDAS]]+[1]!INVENTARIO[[#This Row],[AJUSTES]]</f>
        <v>0</v>
      </c>
      <c r="G321" s="16">
        <f>IFERROR(_xlfn.XLOOKUP([1]!INVENTARIO[[#This Row],[CODIGO CONCATENADO]],[1]!Tabla1[[CODIGO CONCATENADO ]],[1]!Tabla1[COSTO],,0,-1),"")</f>
        <v>550</v>
      </c>
      <c r="H321" s="16">
        <f>+IFERROR([1]!INVENTARIO[[#This Row],[STOCK (BALANCE)]]*[1]!INVENTARIO[[#This Row],[COSTO UNITARIO]],"")</f>
        <v>0</v>
      </c>
    </row>
    <row r="322" spans="1:8" x14ac:dyDescent="0.25">
      <c r="A322" s="17">
        <f>IFERROR(_xlfn.XLOOKUP([1]!INVENTARIO[[#This Row],[CODIGO CONCATENADO]],[1]!Tabla1[[CODIGO CONCATENADO ]],[1]!Tabla1[FECHA],,0,-1),"")</f>
        <v>44592</v>
      </c>
      <c r="B322" s="17">
        <f>IFERROR(_xlfn.XLOOKUP([1]!INVENTARIO[[#This Row],[CODIGO CONCATENADO]],[1]!Tabla1[[CODIGO CONCATENADO ]],[1]!Tabla1[FECHA],,0,-1),"")</f>
        <v>44592</v>
      </c>
      <c r="C322" s="18" t="str">
        <f>+[1]!Tabla3[[#This Row],[Secuencia]]</f>
        <v>HER0081</v>
      </c>
      <c r="D322" s="19" t="str">
        <f>+[1]!Tabla3[[#This Row],[Descripcion]]</f>
        <v>MAZETA DE GOMA DE 8 ONZAS</v>
      </c>
      <c r="E322" s="18" t="str">
        <f>+[1]!Tabla3[[#This Row],[Unidad de medida]]</f>
        <v>UNIDAD</v>
      </c>
      <c r="F322" s="20">
        <f>+[1]!INVENTARIO[[#This Row],[CANTIDAD INICIAL]]+[1]!INVENTARIO[[#This Row],[ENTRADAS]]-[1]!INVENTARIO[[#This Row],[SALIDAS]]+[1]!INVENTARIO[[#This Row],[AJUSTES]]</f>
        <v>1</v>
      </c>
      <c r="G322" s="21">
        <f>IFERROR(_xlfn.XLOOKUP([1]!INVENTARIO[[#This Row],[CODIGO CONCATENADO]],[1]!Tabla1[[CODIGO CONCATENADO ]],[1]!Tabla1[COSTO],,0,-1),"")</f>
        <v>0</v>
      </c>
      <c r="H322" s="21">
        <f>+IFERROR([1]!INVENTARIO[[#This Row],[STOCK (BALANCE)]]*[1]!INVENTARIO[[#This Row],[COSTO UNITARIO]],"")</f>
        <v>0</v>
      </c>
    </row>
    <row r="323" spans="1:8" x14ac:dyDescent="0.25">
      <c r="A323" s="12">
        <f>IFERROR(_xlfn.XLOOKUP([1]!INVENTARIO[[#This Row],[CODIGO CONCATENADO]],[1]!Tabla1[[CODIGO CONCATENADO ]],[1]!Tabla1[FECHA],,0,-1),"")</f>
        <v>43633</v>
      </c>
      <c r="B323" s="12">
        <f>IFERROR(_xlfn.XLOOKUP([1]!INVENTARIO[[#This Row],[CODIGO CONCATENADO]],[1]!Tabla1[[CODIGO CONCATENADO ]],[1]!Tabla1[FECHA],,0,-1),"")</f>
        <v>43633</v>
      </c>
      <c r="C323" s="13" t="str">
        <f>+[1]!Tabla3[[#This Row],[Secuencia]]</f>
        <v>HER0082</v>
      </c>
      <c r="D323" s="14" t="str">
        <f>+[1]!Tabla3[[#This Row],[Descripcion]]</f>
        <v>MECHA  PLANA  DE 1 PULGADA</v>
      </c>
      <c r="E323" s="13" t="str">
        <f>+[1]!Tabla3[[#This Row],[Unidad de medida]]</f>
        <v>UNIDAD</v>
      </c>
      <c r="F323" s="15">
        <f>+[1]!INVENTARIO[[#This Row],[CANTIDAD INICIAL]]+[1]!INVENTARIO[[#This Row],[ENTRADAS]]-[1]!INVENTARIO[[#This Row],[SALIDAS]]+[1]!INVENTARIO[[#This Row],[AJUSTES]]</f>
        <v>0</v>
      </c>
      <c r="G323" s="16">
        <f>IFERROR(_xlfn.XLOOKUP([1]!INVENTARIO[[#This Row],[CODIGO CONCATENADO]],[1]!Tabla1[[CODIGO CONCATENADO ]],[1]!Tabla1[COSTO],,0,-1),"")</f>
        <v>85</v>
      </c>
      <c r="H323" s="16">
        <f>+IFERROR([1]!INVENTARIO[[#This Row],[STOCK (BALANCE)]]*[1]!INVENTARIO[[#This Row],[COSTO UNITARIO]],"")</f>
        <v>0</v>
      </c>
    </row>
    <row r="324" spans="1:8" x14ac:dyDescent="0.25">
      <c r="A324" s="17">
        <f>IFERROR(_xlfn.XLOOKUP([1]!INVENTARIO[[#This Row],[CODIGO CONCATENADO]],[1]!Tabla1[[CODIGO CONCATENADO ]],[1]!Tabla1[FECHA],,0,-1),"")</f>
        <v>42991</v>
      </c>
      <c r="B324" s="17">
        <f>IFERROR(_xlfn.XLOOKUP([1]!INVENTARIO[[#This Row],[CODIGO CONCATENADO]],[1]!Tabla1[[CODIGO CONCATENADO ]],[1]!Tabla1[FECHA],,0,-1),"")</f>
        <v>42991</v>
      </c>
      <c r="C324" s="18" t="str">
        <f>+[1]!Tabla3[[#This Row],[Secuencia]]</f>
        <v>HER0083</v>
      </c>
      <c r="D324" s="19" t="str">
        <f>+[1]!Tabla3[[#This Row],[Descripcion]]</f>
        <v>MECHA PLANA DE 1/2 PULGADA</v>
      </c>
      <c r="E324" s="18" t="str">
        <f>+[1]!Tabla3[[#This Row],[Unidad de medida]]</f>
        <v xml:space="preserve">UNIDAD </v>
      </c>
      <c r="F324" s="20">
        <f>+[1]!INVENTARIO[[#This Row],[CANTIDAD INICIAL]]+[1]!INVENTARIO[[#This Row],[ENTRADAS]]-[1]!INVENTARIO[[#This Row],[SALIDAS]]+[1]!INVENTARIO[[#This Row],[AJUSTES]]</f>
        <v>1</v>
      </c>
      <c r="G324" s="21">
        <f>IFERROR(_xlfn.XLOOKUP([1]!INVENTARIO[[#This Row],[CODIGO CONCATENADO]],[1]!Tabla1[[CODIGO CONCATENADO ]],[1]!Tabla1[COSTO],,0,-1),"")</f>
        <v>50.85</v>
      </c>
      <c r="H324" s="21">
        <f>+IFERROR([1]!INVENTARIO[[#This Row],[STOCK (BALANCE)]]*[1]!INVENTARIO[[#This Row],[COSTO UNITARIO]],"")</f>
        <v>50.85</v>
      </c>
    </row>
    <row r="325" spans="1:8" x14ac:dyDescent="0.25">
      <c r="A325" s="12">
        <f>IFERROR(_xlfn.XLOOKUP([1]!INVENTARIO[[#This Row],[CODIGO CONCATENADO]],[1]!Tabla1[[CODIGO CONCATENADO ]],[1]!Tabla1[FECHA],,0,-1),"")</f>
        <v>42991</v>
      </c>
      <c r="B325" s="12">
        <f>IFERROR(_xlfn.XLOOKUP([1]!INVENTARIO[[#This Row],[CODIGO CONCATENADO]],[1]!Tabla1[[CODIGO CONCATENADO ]],[1]!Tabla1[FECHA],,0,-1),"")</f>
        <v>42991</v>
      </c>
      <c r="C325" s="13" t="str">
        <f>+[1]!Tabla3[[#This Row],[Secuencia]]</f>
        <v>HER0084</v>
      </c>
      <c r="D325" s="14" t="str">
        <f>+[1]!Tabla3[[#This Row],[Descripcion]]</f>
        <v>MECHA PLANA DE 3/4 PULGADA</v>
      </c>
      <c r="E325" s="13" t="str">
        <f>+[1]!Tabla3[[#This Row],[Unidad de medida]]</f>
        <v xml:space="preserve">UNIDAD </v>
      </c>
      <c r="F325" s="15">
        <f>+[1]!INVENTARIO[[#This Row],[CANTIDAD INICIAL]]+[1]!INVENTARIO[[#This Row],[ENTRADAS]]-[1]!INVENTARIO[[#This Row],[SALIDAS]]+[1]!INVENTARIO[[#This Row],[AJUSTES]]</f>
        <v>6</v>
      </c>
      <c r="G325" s="16">
        <f>IFERROR(_xlfn.XLOOKUP([1]!INVENTARIO[[#This Row],[CODIGO CONCATENADO]],[1]!Tabla1[[CODIGO CONCATENADO ]],[1]!Tabla1[COSTO],,0,-1),"")</f>
        <v>61.02</v>
      </c>
      <c r="H325" s="16">
        <f>+IFERROR([1]!INVENTARIO[[#This Row],[STOCK (BALANCE)]]*[1]!INVENTARIO[[#This Row],[COSTO UNITARIO]],"")</f>
        <v>366.12</v>
      </c>
    </row>
    <row r="326" spans="1:8" x14ac:dyDescent="0.25">
      <c r="A326" s="17">
        <f>IFERROR(_xlfn.XLOOKUP([1]!INVENTARIO[[#This Row],[CODIGO CONCATENADO]],[1]!Tabla1[[CODIGO CONCATENADO ]],[1]!Tabla1[FECHA],,0,-1),"")</f>
        <v>42991</v>
      </c>
      <c r="B326" s="17">
        <f>IFERROR(_xlfn.XLOOKUP([1]!INVENTARIO[[#This Row],[CODIGO CONCATENADO]],[1]!Tabla1[[CODIGO CONCATENADO ]],[1]!Tabla1[FECHA],,0,-1),"")</f>
        <v>42991</v>
      </c>
      <c r="C326" s="18" t="str">
        <f>+[1]!Tabla3[[#This Row],[Secuencia]]</f>
        <v>HER0085</v>
      </c>
      <c r="D326" s="19" t="str">
        <f>+[1]!Tabla3[[#This Row],[Descripcion]]</f>
        <v>MECHA PLANA DE 3/8</v>
      </c>
      <c r="E326" s="18" t="str">
        <f>+[1]!Tabla3[[#This Row],[Unidad de medida]]</f>
        <v xml:space="preserve">UNIDAD </v>
      </c>
      <c r="F326" s="20">
        <f>+[1]!INVENTARIO[[#This Row],[CANTIDAD INICIAL]]+[1]!INVENTARIO[[#This Row],[ENTRADAS]]-[1]!INVENTARIO[[#This Row],[SALIDAS]]+[1]!INVENTARIO[[#This Row],[AJUSTES]]</f>
        <v>2</v>
      </c>
      <c r="G326" s="21">
        <f>IFERROR(_xlfn.XLOOKUP([1]!INVENTARIO[[#This Row],[CODIGO CONCATENADO]],[1]!Tabla1[[CODIGO CONCATENADO ]],[1]!Tabla1[COSTO],,0,-1),"")</f>
        <v>50.8</v>
      </c>
      <c r="H326" s="21">
        <f>+IFERROR([1]!INVENTARIO[[#This Row],[STOCK (BALANCE)]]*[1]!INVENTARIO[[#This Row],[COSTO UNITARIO]],"")</f>
        <v>101.6</v>
      </c>
    </row>
    <row r="327" spans="1:8" x14ac:dyDescent="0.25">
      <c r="A327" s="12">
        <f>IFERROR(_xlfn.XLOOKUP([1]!INVENTARIO[[#This Row],[CODIGO CONCATENADO]],[1]!Tabla1[[CODIGO CONCATENADO ]],[1]!Tabla1[FECHA],,0,-1),"")</f>
        <v>44026</v>
      </c>
      <c r="B327" s="12">
        <f>IFERROR(_xlfn.XLOOKUP([1]!INVENTARIO[[#This Row],[CODIGO CONCATENADO]],[1]!Tabla1[[CODIGO CONCATENADO ]],[1]!Tabla1[FECHA],,0,-1),"")</f>
        <v>44026</v>
      </c>
      <c r="C327" s="13" t="str">
        <f>+[1]!Tabla3[[#This Row],[Secuencia]]</f>
        <v>HER0086</v>
      </c>
      <c r="D327" s="14" t="str">
        <f>+[1]!Tabla3[[#This Row],[Descripcion]]</f>
        <v>MECHAS MECANICAS DE 1/2</v>
      </c>
      <c r="E327" s="13" t="str">
        <f>+[1]!Tabla3[[#This Row],[Unidad de medida]]</f>
        <v>UNIDAD</v>
      </c>
      <c r="F327" s="15">
        <f>+[1]!INVENTARIO[[#This Row],[CANTIDAD INICIAL]]+[1]!INVENTARIO[[#This Row],[ENTRADAS]]-[1]!INVENTARIO[[#This Row],[SALIDAS]]+[1]!INVENTARIO[[#This Row],[AJUSTES]]</f>
        <v>6</v>
      </c>
      <c r="G327" s="16">
        <f>IFERROR(_xlfn.XLOOKUP([1]!INVENTARIO[[#This Row],[CODIGO CONCATENADO]],[1]!Tabla1[[CODIGO CONCATENADO ]],[1]!Tabla1[COSTO],,0,-1),"")</f>
        <v>222</v>
      </c>
      <c r="H327" s="16">
        <f>+IFERROR([1]!INVENTARIO[[#This Row],[STOCK (BALANCE)]]*[1]!INVENTARIO[[#This Row],[COSTO UNITARIO]],"")</f>
        <v>1332</v>
      </c>
    </row>
    <row r="328" spans="1:8" x14ac:dyDescent="0.25">
      <c r="A328" s="17">
        <f>IFERROR(_xlfn.XLOOKUP([1]!INVENTARIO[[#This Row],[CODIGO CONCATENADO]],[1]!Tabla1[[CODIGO CONCATENADO ]],[1]!Tabla1[FECHA],,0,-1),"")</f>
        <v>44154</v>
      </c>
      <c r="B328" s="17">
        <f>IFERROR(_xlfn.XLOOKUP([1]!INVENTARIO[[#This Row],[CODIGO CONCATENADO]],[1]!Tabla1[[CODIGO CONCATENADO ]],[1]!Tabla1[FECHA],,0,-1),"")</f>
        <v>44154</v>
      </c>
      <c r="C328" s="18" t="str">
        <f>+[1]!Tabla3[[#This Row],[Secuencia]]</f>
        <v>HER0087</v>
      </c>
      <c r="D328" s="19" t="str">
        <f>+[1]!Tabla3[[#This Row],[Descripcion]]</f>
        <v>MECHAS MECANICAS DE 1/4</v>
      </c>
      <c r="E328" s="18" t="str">
        <f>+[1]!Tabla3[[#This Row],[Unidad de medida]]</f>
        <v>UNIDAD</v>
      </c>
      <c r="F328" s="20">
        <f>+[1]!INVENTARIO[[#This Row],[CANTIDAD INICIAL]]+[1]!INVENTARIO[[#This Row],[ENTRADAS]]-[1]!INVENTARIO[[#This Row],[SALIDAS]]+[1]!INVENTARIO[[#This Row],[AJUSTES]]</f>
        <v>4</v>
      </c>
      <c r="G328" s="21">
        <f>IFERROR(_xlfn.XLOOKUP([1]!INVENTARIO[[#This Row],[CODIGO CONCATENADO]],[1]!Tabla1[[CODIGO CONCATENADO ]],[1]!Tabla1[COSTO],,0,-1),"")</f>
        <v>73.22</v>
      </c>
      <c r="H328" s="21">
        <f>+IFERROR([1]!INVENTARIO[[#This Row],[STOCK (BALANCE)]]*[1]!INVENTARIO[[#This Row],[COSTO UNITARIO]],"")</f>
        <v>292.88</v>
      </c>
    </row>
    <row r="329" spans="1:8" x14ac:dyDescent="0.25">
      <c r="A329" s="12">
        <f>IFERROR(_xlfn.XLOOKUP([1]!INVENTARIO[[#This Row],[CODIGO CONCATENADO]],[1]!Tabla1[[CODIGO CONCATENADO ]],[1]!Tabla1[FECHA],,0,-1),"")</f>
        <v>42991</v>
      </c>
      <c r="B329" s="12">
        <f>IFERROR(_xlfn.XLOOKUP([1]!INVENTARIO[[#This Row],[CODIGO CONCATENADO]],[1]!Tabla1[[CODIGO CONCATENADO ]],[1]!Tabla1[FECHA],,0,-1),"")</f>
        <v>42991</v>
      </c>
      <c r="C329" s="13" t="str">
        <f>+[1]!Tabla3[[#This Row],[Secuencia]]</f>
        <v>HER0088</v>
      </c>
      <c r="D329" s="14" t="str">
        <f>+[1]!Tabla3[[#This Row],[Descripcion]]</f>
        <v>MECHAS MECANICAS DE 3/8</v>
      </c>
      <c r="E329" s="13" t="str">
        <f>+[1]!Tabla3[[#This Row],[Unidad de medida]]</f>
        <v xml:space="preserve">UNIDAD </v>
      </c>
      <c r="F329" s="15">
        <f>+[1]!INVENTARIO[[#This Row],[CANTIDAD INICIAL]]+[1]!INVENTARIO[[#This Row],[ENTRADAS]]-[1]!INVENTARIO[[#This Row],[SALIDAS]]+[1]!INVENTARIO[[#This Row],[AJUSTES]]</f>
        <v>4</v>
      </c>
      <c r="G329" s="16">
        <f>IFERROR(_xlfn.XLOOKUP([1]!INVENTARIO[[#This Row],[CODIGO CONCATENADO]],[1]!Tabla1[[CODIGO CONCATENADO ]],[1]!Tabla1[COSTO],,0,-1),"")</f>
        <v>116.95</v>
      </c>
      <c r="H329" s="16">
        <f>+IFERROR([1]!INVENTARIO[[#This Row],[STOCK (BALANCE)]]*[1]!INVENTARIO[[#This Row],[COSTO UNITARIO]],"")</f>
        <v>467.8</v>
      </c>
    </row>
    <row r="330" spans="1:8" x14ac:dyDescent="0.25">
      <c r="A330" s="17">
        <f>IFERROR(_xlfn.XLOOKUP([1]!INVENTARIO[[#This Row],[CODIGO CONCATENADO]],[1]!Tabla1[[CODIGO CONCATENADO ]],[1]!Tabla1[FECHA],,0,-1),"")</f>
        <v>44568</v>
      </c>
      <c r="B330" s="17">
        <f>IFERROR(_xlfn.XLOOKUP([1]!INVENTARIO[[#This Row],[CODIGO CONCATENADO]],[1]!Tabla1[[CODIGO CONCATENADO ]],[1]!Tabla1[FECHA],,0,-1),"")</f>
        <v>44568</v>
      </c>
      <c r="C330" s="18" t="str">
        <f>+[1]!Tabla3[[#This Row],[Secuencia]]</f>
        <v>HER0089</v>
      </c>
      <c r="D330" s="19" t="str">
        <f>+[1]!Tabla3[[#This Row],[Descripcion]]</f>
        <v>MEDIDOR DE DISTANCIA BOSCH</v>
      </c>
      <c r="E330" s="18">
        <f>+[1]!Tabla3[[#This Row],[Unidad de medida]]</f>
        <v>0</v>
      </c>
      <c r="F330" s="20">
        <f>+[1]!INVENTARIO[[#This Row],[CANTIDAD INICIAL]]+[1]!INVENTARIO[[#This Row],[ENTRADAS]]-[1]!INVENTARIO[[#This Row],[SALIDAS]]+[1]!INVENTARIO[[#This Row],[AJUSTES]]</f>
        <v>0</v>
      </c>
      <c r="G330" s="21">
        <f>IFERROR(_xlfn.XLOOKUP([1]!INVENTARIO[[#This Row],[CODIGO CONCATENADO]],[1]!Tabla1[[CODIGO CONCATENADO ]],[1]!Tabla1[COSTO],,0,-1),"")</f>
        <v>0</v>
      </c>
      <c r="H330" s="21">
        <f>+IFERROR([1]!INVENTARIO[[#This Row],[STOCK (BALANCE)]]*[1]!INVENTARIO[[#This Row],[COSTO UNITARIO]],"")</f>
        <v>0</v>
      </c>
    </row>
    <row r="331" spans="1:8" x14ac:dyDescent="0.25">
      <c r="A331" s="12">
        <f>IFERROR(_xlfn.XLOOKUP([1]!INVENTARIO[[#This Row],[CODIGO CONCATENADO]],[1]!Tabla1[[CODIGO CONCATENADO ]],[1]!Tabla1[FECHA],,0,-1),"")</f>
        <v>44026</v>
      </c>
      <c r="B331" s="12">
        <f>IFERROR(_xlfn.XLOOKUP([1]!INVENTARIO[[#This Row],[CODIGO CONCATENADO]],[1]!Tabla1[[CODIGO CONCATENADO ]],[1]!Tabla1[FECHA],,0,-1),"")</f>
        <v>44026</v>
      </c>
      <c r="C331" s="13" t="str">
        <f>+[1]!Tabla3[[#This Row],[Secuencia]]</f>
        <v>HER0090</v>
      </c>
      <c r="D331" s="14" t="str">
        <f>+[1]!Tabla3[[#This Row],[Descripcion]]</f>
        <v>NUMEROS PARA IDENTIFICACION</v>
      </c>
      <c r="E331" s="13" t="str">
        <f>+[1]!Tabla3[[#This Row],[Unidad de medida]]</f>
        <v>UNIDAD</v>
      </c>
      <c r="F331" s="15">
        <f>+[1]!INVENTARIO[[#This Row],[CANTIDAD INICIAL]]+[1]!INVENTARIO[[#This Row],[ENTRADAS]]-[1]!INVENTARIO[[#This Row],[SALIDAS]]+[1]!INVENTARIO[[#This Row],[AJUSTES]]</f>
        <v>16</v>
      </c>
      <c r="G331" s="16">
        <f>IFERROR(_xlfn.XLOOKUP([1]!INVENTARIO[[#This Row],[CODIGO CONCATENADO]],[1]!Tabla1[[CODIGO CONCATENADO ]],[1]!Tabla1[COSTO],,0,-1),"")</f>
        <v>0</v>
      </c>
      <c r="H331" s="16">
        <f>+IFERROR([1]!INVENTARIO[[#This Row],[STOCK (BALANCE)]]*[1]!INVENTARIO[[#This Row],[COSTO UNITARIO]],"")</f>
        <v>0</v>
      </c>
    </row>
    <row r="332" spans="1:8" ht="30" x14ac:dyDescent="0.25">
      <c r="A332" s="17">
        <f>IFERROR(_xlfn.XLOOKUP([1]!INVENTARIO[[#This Row],[CODIGO CONCATENADO]],[1]!Tabla1[[CODIGO CONCATENADO ]],[1]!Tabla1[FECHA],,0,-1),"")</f>
        <v>44685</v>
      </c>
      <c r="B332" s="17">
        <f>IFERROR(_xlfn.XLOOKUP([1]!INVENTARIO[[#This Row],[CODIGO CONCATENADO]],[1]!Tabla1[[CODIGO CONCATENADO ]],[1]!Tabla1[FECHA],,0,-1),"")</f>
        <v>44685</v>
      </c>
      <c r="C332" s="18" t="str">
        <f>+[1]!Tabla3[[#This Row],[Secuencia]]</f>
        <v>HER0091</v>
      </c>
      <c r="D332" s="19" t="str">
        <f>+[1]!Tabla3[[#This Row],[Descripcion]]</f>
        <v>ODOMETRO  CON FRENO RUEDA D/12 TRUPPER (RUEDA METRICA 10 KM)</v>
      </c>
      <c r="E332" s="18" t="str">
        <f>+[1]!Tabla3[[#This Row],[Unidad de medida]]</f>
        <v xml:space="preserve">UNIDAD </v>
      </c>
      <c r="F332" s="20">
        <f>+[1]!INVENTARIO[[#This Row],[CANTIDAD INICIAL]]+[1]!INVENTARIO[[#This Row],[ENTRADAS]]-[1]!INVENTARIO[[#This Row],[SALIDAS]]+[1]!INVENTARIO[[#This Row],[AJUSTES]]</f>
        <v>2</v>
      </c>
      <c r="G332" s="21">
        <f>IFERROR(_xlfn.XLOOKUP([1]!INVENTARIO[[#This Row],[CODIGO CONCATENADO]],[1]!Tabla1[[CODIGO CONCATENADO ]],[1]!Tabla1[COSTO],,0,-1),"")</f>
        <v>8520</v>
      </c>
      <c r="H332" s="21">
        <f>+IFERROR([1]!INVENTARIO[[#This Row],[STOCK (BALANCE)]]*[1]!INVENTARIO[[#This Row],[COSTO UNITARIO]],"")</f>
        <v>17040</v>
      </c>
    </row>
    <row r="333" spans="1:8" x14ac:dyDescent="0.25">
      <c r="A333" s="12">
        <f>IFERROR(_xlfn.XLOOKUP([1]!INVENTARIO[[#This Row],[CODIGO CONCATENADO]],[1]!Tabla1[[CODIGO CONCATENADO ]],[1]!Tabla1[FECHA],,0,-1),"")</f>
        <v>44026</v>
      </c>
      <c r="B333" s="12">
        <f>IFERROR(_xlfn.XLOOKUP([1]!INVENTARIO[[#This Row],[CODIGO CONCATENADO]],[1]!Tabla1[[CODIGO CONCATENADO ]],[1]!Tabla1[FECHA],,0,-1),"")</f>
        <v>44026</v>
      </c>
      <c r="C333" s="13" t="str">
        <f>+[1]!Tabla3[[#This Row],[Secuencia]]</f>
        <v>HER0092</v>
      </c>
      <c r="D333" s="14" t="str">
        <f>+[1]!Tabla3[[#This Row],[Descripcion]]</f>
        <v xml:space="preserve">PATA DE CHIVO PARA PUERTAS </v>
      </c>
      <c r="E333" s="13" t="str">
        <f>+[1]!Tabla3[[#This Row],[Unidad de medida]]</f>
        <v xml:space="preserve">UNIDAD </v>
      </c>
      <c r="F333" s="15">
        <f>+[1]!INVENTARIO[[#This Row],[CANTIDAD INICIAL]]+[1]!INVENTARIO[[#This Row],[ENTRADAS]]-[1]!INVENTARIO[[#This Row],[SALIDAS]]+[1]!INVENTARIO[[#This Row],[AJUSTES]]</f>
        <v>14</v>
      </c>
      <c r="G333" s="16">
        <f>IFERROR(_xlfn.XLOOKUP([1]!INVENTARIO[[#This Row],[CODIGO CONCATENADO]],[1]!Tabla1[[CODIGO CONCATENADO ]],[1]!Tabla1[COSTO],,0,-1),"")</f>
        <v>101.69</v>
      </c>
      <c r="H333" s="16">
        <f>+IFERROR([1]!INVENTARIO[[#This Row],[STOCK (BALANCE)]]*[1]!INVENTARIO[[#This Row],[COSTO UNITARIO]],"")</f>
        <v>1423.6599999999999</v>
      </c>
    </row>
    <row r="334" spans="1:8" x14ac:dyDescent="0.25">
      <c r="A334" s="17">
        <f>IFERROR(_xlfn.XLOOKUP([1]!INVENTARIO[[#This Row],[CODIGO CONCATENADO]],[1]!Tabla1[[CODIGO CONCATENADO ]],[1]!Tabla1[FECHA],,0,-1),"")</f>
        <v>44026</v>
      </c>
      <c r="B334" s="17">
        <f>IFERROR(_xlfn.XLOOKUP([1]!INVENTARIO[[#This Row],[CODIGO CONCATENADO]],[1]!Tabla1[[CODIGO CONCATENADO ]],[1]!Tabla1[FECHA],,0,-1),"")</f>
        <v>44026</v>
      </c>
      <c r="C334" s="18" t="str">
        <f>+[1]!Tabla3[[#This Row],[Secuencia]]</f>
        <v>HER0093</v>
      </c>
      <c r="D334" s="19" t="str">
        <f>+[1]!Tabla3[[#This Row],[Descripcion]]</f>
        <v xml:space="preserve">PESTILLO DE 3 </v>
      </c>
      <c r="E334" s="18" t="str">
        <f>+[1]!Tabla3[[#This Row],[Unidad de medida]]</f>
        <v>UNIDAD</v>
      </c>
      <c r="F334" s="20">
        <f>+[1]!INVENTARIO[[#This Row],[CANTIDAD INICIAL]]+[1]!INVENTARIO[[#This Row],[ENTRADAS]]-[1]!INVENTARIO[[#This Row],[SALIDAS]]+[1]!INVENTARIO[[#This Row],[AJUSTES]]</f>
        <v>0</v>
      </c>
      <c r="G334" s="21">
        <f>IFERROR(_xlfn.XLOOKUP([1]!INVENTARIO[[#This Row],[CODIGO CONCATENADO]],[1]!Tabla1[[CODIGO CONCATENADO ]],[1]!Tabla1[COSTO],,0,-1),"")</f>
        <v>71.19</v>
      </c>
      <c r="H334" s="21">
        <f>+IFERROR([1]!INVENTARIO[[#This Row],[STOCK (BALANCE)]]*[1]!INVENTARIO[[#This Row],[COSTO UNITARIO]],"")</f>
        <v>0</v>
      </c>
    </row>
    <row r="335" spans="1:8" x14ac:dyDescent="0.25">
      <c r="A335" s="12">
        <f>IFERROR(_xlfn.XLOOKUP([1]!INVENTARIO[[#This Row],[CODIGO CONCATENADO]],[1]!Tabla1[[CODIGO CONCATENADO ]],[1]!Tabla1[FECHA],,0,-1),"")</f>
        <v>44110</v>
      </c>
      <c r="B335" s="12">
        <f>IFERROR(_xlfn.XLOOKUP([1]!INVENTARIO[[#This Row],[CODIGO CONCATENADO]],[1]!Tabla1[[CODIGO CONCATENADO ]],[1]!Tabla1[FECHA],,0,-1),"")</f>
        <v>44110</v>
      </c>
      <c r="C335" s="13" t="str">
        <f>+[1]!Tabla3[[#This Row],[Secuencia]]</f>
        <v>HER0094</v>
      </c>
      <c r="D335" s="14" t="str">
        <f>+[1]!Tabla3[[#This Row],[Descripcion]]</f>
        <v xml:space="preserve">PESTILLO DE 5/8 </v>
      </c>
      <c r="E335" s="13" t="str">
        <f>+[1]!Tabla3[[#This Row],[Unidad de medida]]</f>
        <v>UNIDAD</v>
      </c>
      <c r="F335" s="15">
        <f>+[1]!INVENTARIO[[#This Row],[CANTIDAD INICIAL]]+[1]!INVENTARIO[[#This Row],[ENTRADAS]]-[1]!INVENTARIO[[#This Row],[SALIDAS]]+[1]!INVENTARIO[[#This Row],[AJUSTES]]</f>
        <v>1</v>
      </c>
      <c r="G335" s="16">
        <f>IFERROR(_xlfn.XLOOKUP([1]!INVENTARIO[[#This Row],[CODIGO CONCATENADO]],[1]!Tabla1[[CODIGO CONCATENADO ]],[1]!Tabla1[COSTO],,0,-1),"")</f>
        <v>122.03</v>
      </c>
      <c r="H335" s="16">
        <f>+IFERROR([1]!INVENTARIO[[#This Row],[STOCK (BALANCE)]]*[1]!INVENTARIO[[#This Row],[COSTO UNITARIO]],"")</f>
        <v>122.03</v>
      </c>
    </row>
    <row r="336" spans="1:8" x14ac:dyDescent="0.25">
      <c r="A336" s="17">
        <f>IFERROR(_xlfn.XLOOKUP([1]!INVENTARIO[[#This Row],[CODIGO CONCATENADO]],[1]!Tabla1[[CODIGO CONCATENADO ]],[1]!Tabla1[FECHA],,0,-1),"")</f>
        <v>44026</v>
      </c>
      <c r="B336" s="17">
        <f>IFERROR(_xlfn.XLOOKUP([1]!INVENTARIO[[#This Row],[CODIGO CONCATENADO]],[1]!Tabla1[[CODIGO CONCATENADO ]],[1]!Tabla1[FECHA],,0,-1),"")</f>
        <v>44026</v>
      </c>
      <c r="C336" s="18" t="str">
        <f>+[1]!Tabla3[[#This Row],[Secuencia]]</f>
        <v>HER0095</v>
      </c>
      <c r="D336" s="19" t="str">
        <f>+[1]!Tabla3[[#This Row],[Descripcion]]</f>
        <v>PESTILLO PARA CANDADO</v>
      </c>
      <c r="E336" s="18" t="str">
        <f>+[1]!Tabla3[[#This Row],[Unidad de medida]]</f>
        <v>UNIDAD</v>
      </c>
      <c r="F336" s="20">
        <f>+[1]!INVENTARIO[[#This Row],[CANTIDAD INICIAL]]+[1]!INVENTARIO[[#This Row],[ENTRADAS]]-[1]!INVENTARIO[[#This Row],[SALIDAS]]+[1]!INVENTARIO[[#This Row],[AJUSTES]]</f>
        <v>2</v>
      </c>
      <c r="G336" s="21">
        <f>IFERROR(_xlfn.XLOOKUP([1]!INVENTARIO[[#This Row],[CODIGO CONCATENADO]],[1]!Tabla1[[CODIGO CONCATENADO ]],[1]!Tabla1[COSTO],,0,-1),"")</f>
        <v>35</v>
      </c>
      <c r="H336" s="21">
        <f>+IFERROR([1]!INVENTARIO[[#This Row],[STOCK (BALANCE)]]*[1]!INVENTARIO[[#This Row],[COSTO UNITARIO]],"")</f>
        <v>70</v>
      </c>
    </row>
    <row r="337" spans="1:8" x14ac:dyDescent="0.25">
      <c r="A337" s="12">
        <f>IFERROR(_xlfn.XLOOKUP([1]!INVENTARIO[[#This Row],[CODIGO CONCATENADO]],[1]!Tabla1[[CODIGO CONCATENADO ]],[1]!Tabla1[FECHA],,0,-1),"")</f>
        <v>44592</v>
      </c>
      <c r="B337" s="12">
        <f>IFERROR(_xlfn.XLOOKUP([1]!INVENTARIO[[#This Row],[CODIGO CONCATENADO]],[1]!Tabla1[[CODIGO CONCATENADO ]],[1]!Tabla1[FECHA],,0,-1),"")</f>
        <v>44592</v>
      </c>
      <c r="C337" s="13" t="str">
        <f>+[1]!Tabla3[[#This Row],[Secuencia]]</f>
        <v>HER0096</v>
      </c>
      <c r="D337" s="14" t="str">
        <f>+[1]!Tabla3[[#This Row],[Descripcion]]</f>
        <v>PINZA DE CORTE DE 8 PULGADAS</v>
      </c>
      <c r="E337" s="13" t="str">
        <f>+[1]!Tabla3[[#This Row],[Unidad de medida]]</f>
        <v>UNIDAD</v>
      </c>
      <c r="F337" s="15">
        <f>+[1]!INVENTARIO[[#This Row],[CANTIDAD INICIAL]]+[1]!INVENTARIO[[#This Row],[ENTRADAS]]-[1]!INVENTARIO[[#This Row],[SALIDAS]]+[1]!INVENTARIO[[#This Row],[AJUSTES]]</f>
        <v>1</v>
      </c>
      <c r="G337" s="16">
        <f>IFERROR(_xlfn.XLOOKUP([1]!INVENTARIO[[#This Row],[CODIGO CONCATENADO]],[1]!Tabla1[[CODIGO CONCATENADO ]],[1]!Tabla1[COSTO],,0,-1),"")</f>
        <v>0</v>
      </c>
      <c r="H337" s="16">
        <f>+IFERROR([1]!INVENTARIO[[#This Row],[STOCK (BALANCE)]]*[1]!INVENTARIO[[#This Row],[COSTO UNITARIO]],"")</f>
        <v>0</v>
      </c>
    </row>
    <row r="338" spans="1:8" x14ac:dyDescent="0.25">
      <c r="A338" s="17">
        <f>IFERROR(_xlfn.XLOOKUP([1]!INVENTARIO[[#This Row],[CODIGO CONCATENADO]],[1]!Tabla1[[CODIGO CONCATENADO ]],[1]!Tabla1[FECHA],,0,-1),"")</f>
        <v>44026</v>
      </c>
      <c r="B338" s="17">
        <f>IFERROR(_xlfn.XLOOKUP([1]!INVENTARIO[[#This Row],[CODIGO CONCATENADO]],[1]!Tabla1[[CODIGO CONCATENADO ]],[1]!Tabla1[FECHA],,0,-1),"")</f>
        <v>44026</v>
      </c>
      <c r="C338" s="18" t="str">
        <f>+[1]!Tabla3[[#This Row],[Secuencia]]</f>
        <v>HER0097</v>
      </c>
      <c r="D338" s="19" t="str">
        <f>+[1]!Tabla3[[#This Row],[Descripcion]]</f>
        <v>PUNTA ESTRIAS No. 2 (PEQUE{AS)</v>
      </c>
      <c r="E338" s="18" t="str">
        <f>+[1]!Tabla3[[#This Row],[Unidad de medida]]</f>
        <v xml:space="preserve">UNIDAD </v>
      </c>
      <c r="F338" s="20">
        <f>+[1]!INVENTARIO[[#This Row],[CANTIDAD INICIAL]]+[1]!INVENTARIO[[#This Row],[ENTRADAS]]-[1]!INVENTARIO[[#This Row],[SALIDAS]]+[1]!INVENTARIO[[#This Row],[AJUSTES]]</f>
        <v>6</v>
      </c>
      <c r="G338" s="21">
        <f>IFERROR(_xlfn.XLOOKUP([1]!INVENTARIO[[#This Row],[CODIGO CONCATENADO]],[1]!Tabla1[[CODIGO CONCATENADO ]],[1]!Tabla1[COSTO],,0,-1),"")</f>
        <v>50</v>
      </c>
      <c r="H338" s="21">
        <f>+IFERROR([1]!INVENTARIO[[#This Row],[STOCK (BALANCE)]]*[1]!INVENTARIO[[#This Row],[COSTO UNITARIO]],"")</f>
        <v>300</v>
      </c>
    </row>
    <row r="339" spans="1:8" x14ac:dyDescent="0.25">
      <c r="A339" s="12">
        <f>IFERROR(_xlfn.XLOOKUP([1]!INVENTARIO[[#This Row],[CODIGO CONCATENADO]],[1]!Tabla1[[CODIGO CONCATENADO ]],[1]!Tabla1[FECHA],,0,-1),"")</f>
        <v>44147</v>
      </c>
      <c r="B339" s="12">
        <f>IFERROR(_xlfn.XLOOKUP([1]!INVENTARIO[[#This Row],[CODIGO CONCATENADO]],[1]!Tabla1[[CODIGO CONCATENADO ]],[1]!Tabla1[FECHA],,0,-1),"")</f>
        <v>44147</v>
      </c>
      <c r="C339" s="13" t="str">
        <f>+[1]!Tabla3[[#This Row],[Secuencia]]</f>
        <v>HER0098</v>
      </c>
      <c r="D339" s="14" t="str">
        <f>+[1]!Tabla3[[#This Row],[Descripcion]]</f>
        <v>PUNTAS DE ESTRIAS No. 2 (GRANDES)</v>
      </c>
      <c r="E339" s="13" t="str">
        <f>+[1]!Tabla3[[#This Row],[Unidad de medida]]</f>
        <v>UNIDAD</v>
      </c>
      <c r="F339" s="15">
        <f>+[1]!INVENTARIO[[#This Row],[CANTIDAD INICIAL]]+[1]!INVENTARIO[[#This Row],[ENTRADAS]]-[1]!INVENTARIO[[#This Row],[SALIDAS]]+[1]!INVENTARIO[[#This Row],[AJUSTES]]</f>
        <v>0</v>
      </c>
      <c r="G339" s="16">
        <f>IFERROR(_xlfn.XLOOKUP([1]!INVENTARIO[[#This Row],[CODIGO CONCATENADO]],[1]!Tabla1[[CODIGO CONCATENADO ]],[1]!Tabla1[COSTO],,0,-1),"")</f>
        <v>0</v>
      </c>
      <c r="H339" s="16">
        <f>+IFERROR([1]!INVENTARIO[[#This Row],[STOCK (BALANCE)]]*[1]!INVENTARIO[[#This Row],[COSTO UNITARIO]],"")</f>
        <v>0</v>
      </c>
    </row>
    <row r="340" spans="1:8" x14ac:dyDescent="0.25">
      <c r="A340" s="17">
        <f>IFERROR(_xlfn.XLOOKUP([1]!INVENTARIO[[#This Row],[CODIGO CONCATENADO]],[1]!Tabla1[[CODIGO CONCATENADO ]],[1]!Tabla1[FECHA],,0,-1),"")</f>
        <v>44592</v>
      </c>
      <c r="B340" s="17">
        <f>IFERROR(_xlfn.XLOOKUP([1]!INVENTARIO[[#This Row],[CODIGO CONCATENADO]],[1]!Tabla1[[CODIGO CONCATENADO ]],[1]!Tabla1[FECHA],,0,-1),"")</f>
        <v>44592</v>
      </c>
      <c r="C340" s="18" t="str">
        <f>+[1]!Tabla3[[#This Row],[Secuencia]]</f>
        <v>HER0099</v>
      </c>
      <c r="D340" s="19" t="str">
        <f>+[1]!Tabla3[[#This Row],[Descripcion]]</f>
        <v>RASTRILLOS DE 28 GANCHOS PLASTICOS</v>
      </c>
      <c r="E340" s="18" t="str">
        <f>+[1]!Tabla3[[#This Row],[Unidad de medida]]</f>
        <v>UNIDAD</v>
      </c>
      <c r="F340" s="20">
        <f>+[1]!INVENTARIO[[#This Row],[CANTIDAD INICIAL]]+[1]!INVENTARIO[[#This Row],[ENTRADAS]]-[1]!INVENTARIO[[#This Row],[SALIDAS]]+[1]!INVENTARIO[[#This Row],[AJUSTES]]</f>
        <v>0</v>
      </c>
      <c r="G340" s="21">
        <f>IFERROR(_xlfn.XLOOKUP([1]!INVENTARIO[[#This Row],[CODIGO CONCATENADO]],[1]!Tabla1[[CODIGO CONCATENADO ]],[1]!Tabla1[COSTO],,0,-1),"")</f>
        <v>375</v>
      </c>
      <c r="H340" s="21">
        <f>+IFERROR([1]!INVENTARIO[[#This Row],[STOCK (BALANCE)]]*[1]!INVENTARIO[[#This Row],[COSTO UNITARIO]],"")</f>
        <v>0</v>
      </c>
    </row>
    <row r="341" spans="1:8" x14ac:dyDescent="0.25">
      <c r="A341" s="12">
        <f>IFERROR(_xlfn.XLOOKUP([1]!INVENTARIO[[#This Row],[CODIGO CONCATENADO]],[1]!Tabla1[[CODIGO CONCATENADO ]],[1]!Tabla1[FECHA],,0,-1),"")</f>
        <v>44592</v>
      </c>
      <c r="B341" s="12">
        <f>IFERROR(_xlfn.XLOOKUP([1]!INVENTARIO[[#This Row],[CODIGO CONCATENADO]],[1]!Tabla1[[CODIGO CONCATENADO ]],[1]!Tabla1[FECHA],,0,-1),"")</f>
        <v>44592</v>
      </c>
      <c r="C341" s="13" t="str">
        <f>+[1]!Tabla3[[#This Row],[Secuencia]]</f>
        <v>HER0100</v>
      </c>
      <c r="D341" s="14" t="str">
        <f>+[1]!Tabla3[[#This Row],[Descripcion]]</f>
        <v>REMACHE ALUMINIO AA 1/8X3/8 CH</v>
      </c>
      <c r="E341" s="13" t="str">
        <f>+[1]!Tabla3[[#This Row],[Unidad de medida]]</f>
        <v>UNIDAD</v>
      </c>
      <c r="F341" s="15">
        <f>+[1]!INVENTARIO[[#This Row],[CANTIDAD INICIAL]]+[1]!INVENTARIO[[#This Row],[ENTRADAS]]-[1]!INVENTARIO[[#This Row],[SALIDAS]]+[1]!INVENTARIO[[#This Row],[AJUSTES]]</f>
        <v>70</v>
      </c>
      <c r="G341" s="16">
        <f>IFERROR(_xlfn.XLOOKUP([1]!INVENTARIO[[#This Row],[CODIGO CONCATENADO]],[1]!Tabla1[[CODIGO CONCATENADO ]],[1]!Tabla1[COSTO],,0,-1),"")</f>
        <v>0.25</v>
      </c>
      <c r="H341" s="16">
        <f>+IFERROR([1]!INVENTARIO[[#This Row],[STOCK (BALANCE)]]*[1]!INVENTARIO[[#This Row],[COSTO UNITARIO]],"")</f>
        <v>17.5</v>
      </c>
    </row>
    <row r="342" spans="1:8" x14ac:dyDescent="0.25">
      <c r="A342" s="17">
        <f>IFERROR(_xlfn.XLOOKUP([1]!INVENTARIO[[#This Row],[CODIGO CONCATENADO]],[1]!Tabla1[[CODIGO CONCATENADO ]],[1]!Tabla1[FECHA],,0,-1),"")</f>
        <v>44592</v>
      </c>
      <c r="B342" s="17">
        <f>IFERROR(_xlfn.XLOOKUP([1]!INVENTARIO[[#This Row],[CODIGO CONCATENADO]],[1]!Tabla1[[CODIGO CONCATENADO ]],[1]!Tabla1[FECHA],,0,-1),"")</f>
        <v>44592</v>
      </c>
      <c r="C342" s="18" t="str">
        <f>+[1]!Tabla3[[#This Row],[Secuencia]]</f>
        <v>HER0101</v>
      </c>
      <c r="D342" s="19" t="str">
        <f>+[1]!Tabla3[[#This Row],[Descripcion]]</f>
        <v>REMACHE ALUMINIO AA 5/32X3/8 CH</v>
      </c>
      <c r="E342" s="18" t="str">
        <f>+[1]!Tabla3[[#This Row],[Unidad de medida]]</f>
        <v>UNIDAD</v>
      </c>
      <c r="F342" s="20">
        <f>+[1]!INVENTARIO[[#This Row],[CANTIDAD INICIAL]]+[1]!INVENTARIO[[#This Row],[ENTRADAS]]-[1]!INVENTARIO[[#This Row],[SALIDAS]]+[1]!INVENTARIO[[#This Row],[AJUSTES]]</f>
        <v>54</v>
      </c>
      <c r="G342" s="21">
        <f>IFERROR(_xlfn.XLOOKUP([1]!INVENTARIO[[#This Row],[CODIGO CONCATENADO]],[1]!Tabla1[[CODIGO CONCATENADO ]],[1]!Tabla1[COSTO],,0,-1),"")</f>
        <v>0.35</v>
      </c>
      <c r="H342" s="21">
        <f>+IFERROR([1]!INVENTARIO[[#This Row],[STOCK (BALANCE)]]*[1]!INVENTARIO[[#This Row],[COSTO UNITARIO]],"")</f>
        <v>18.899999999999999</v>
      </c>
    </row>
    <row r="343" spans="1:8" x14ac:dyDescent="0.25">
      <c r="A343" s="12">
        <f>IFERROR(_xlfn.XLOOKUP([1]!INVENTARIO[[#This Row],[CODIGO CONCATENADO]],[1]!Tabla1[[CODIGO CONCATENADO ]],[1]!Tabla1[FECHA],,0,-1),"")</f>
        <v>44592</v>
      </c>
      <c r="B343" s="12">
        <f>IFERROR(_xlfn.XLOOKUP([1]!INVENTARIO[[#This Row],[CODIGO CONCATENADO]],[1]!Tabla1[[CODIGO CONCATENADO ]],[1]!Tabla1[FECHA],,0,-1),"")</f>
        <v>44592</v>
      </c>
      <c r="C343" s="13" t="str">
        <f>+[1]!Tabla3[[#This Row],[Secuencia]]</f>
        <v>HER0102</v>
      </c>
      <c r="D343" s="14" t="str">
        <f>+[1]!Tabla3[[#This Row],[Descripcion]]</f>
        <v>ROCETAS</v>
      </c>
      <c r="E343" s="13" t="str">
        <f>+[1]!Tabla3[[#This Row],[Unidad de medida]]</f>
        <v>UNIDAD</v>
      </c>
      <c r="F343" s="15">
        <f>+[1]!INVENTARIO[[#This Row],[CANTIDAD INICIAL]]+[1]!INVENTARIO[[#This Row],[ENTRADAS]]-[1]!INVENTARIO[[#This Row],[SALIDAS]]+[1]!INVENTARIO[[#This Row],[AJUSTES]]</f>
        <v>0</v>
      </c>
      <c r="G343" s="16">
        <f>IFERROR(_xlfn.XLOOKUP([1]!INVENTARIO[[#This Row],[CODIGO CONCATENADO]],[1]!Tabla1[[CODIGO CONCATENADO ]],[1]!Tabla1[COSTO],,0,-1),"")</f>
        <v>12.5</v>
      </c>
      <c r="H343" s="16">
        <f>+IFERROR([1]!INVENTARIO[[#This Row],[STOCK (BALANCE)]]*[1]!INVENTARIO[[#This Row],[COSTO UNITARIO]],"")</f>
        <v>0</v>
      </c>
    </row>
    <row r="344" spans="1:8" x14ac:dyDescent="0.25">
      <c r="A344" s="17">
        <f>IFERROR(_xlfn.XLOOKUP([1]!INVENTARIO[[#This Row],[CODIGO CONCATENADO]],[1]!Tabla1[[CODIGO CONCATENADO ]],[1]!Tabla1[FECHA],,0,-1),"")</f>
        <v>44027</v>
      </c>
      <c r="B344" s="17">
        <f>IFERROR(_xlfn.XLOOKUP([1]!INVENTARIO[[#This Row],[CODIGO CONCATENADO]],[1]!Tabla1[[CODIGO CONCATENADO ]],[1]!Tabla1[FECHA],,0,-1),"")</f>
        <v>44027</v>
      </c>
      <c r="C344" s="18" t="str">
        <f>+[1]!Tabla3[[#This Row],[Secuencia]]</f>
        <v>HER0103</v>
      </c>
      <c r="D344" s="19" t="str">
        <f>+[1]!Tabla3[[#This Row],[Descripcion]]</f>
        <v>ROCETAS DE LUJO</v>
      </c>
      <c r="E344" s="18" t="str">
        <f>+[1]!Tabla3[[#This Row],[Unidad de medida]]</f>
        <v>UNIDAD</v>
      </c>
      <c r="F344" s="20">
        <f>+[1]!INVENTARIO[[#This Row],[CANTIDAD INICIAL]]+[1]!INVENTARIO[[#This Row],[ENTRADAS]]-[1]!INVENTARIO[[#This Row],[SALIDAS]]+[1]!INVENTARIO[[#This Row],[AJUSTES]]</f>
        <v>3</v>
      </c>
      <c r="G344" s="21">
        <f>IFERROR(_xlfn.XLOOKUP([1]!INVENTARIO[[#This Row],[CODIGO CONCATENADO]],[1]!Tabla1[[CODIGO CONCATENADO ]],[1]!Tabla1[COSTO],,0,-1),"")</f>
        <v>0</v>
      </c>
      <c r="H344" s="21">
        <f>+IFERROR([1]!INVENTARIO[[#This Row],[STOCK (BALANCE)]]*[1]!INVENTARIO[[#This Row],[COSTO UNITARIO]],"")</f>
        <v>0</v>
      </c>
    </row>
    <row r="345" spans="1:8" x14ac:dyDescent="0.25">
      <c r="A345" s="12">
        <f>IFERROR(_xlfn.XLOOKUP([1]!INVENTARIO[[#This Row],[CODIGO CONCATENADO]],[1]!Tabla1[[CODIGO CONCATENADO ]],[1]!Tabla1[FECHA],,0,-1),"")</f>
        <v>44027</v>
      </c>
      <c r="B345" s="12">
        <f>IFERROR(_xlfn.XLOOKUP([1]!INVENTARIO[[#This Row],[CODIGO CONCATENADO]],[1]!Tabla1[[CODIGO CONCATENADO ]],[1]!Tabla1[FECHA],,0,-1),"")</f>
        <v>44027</v>
      </c>
      <c r="C345" s="13" t="str">
        <f>+[1]!Tabla3[[#This Row],[Secuencia]]</f>
        <v>HER0104</v>
      </c>
      <c r="D345" s="14" t="str">
        <f>+[1]!Tabla3[[#This Row],[Descripcion]]</f>
        <v>SAQUETA PARA  ELECTRICISTA</v>
      </c>
      <c r="E345" s="13" t="str">
        <f>+[1]!Tabla3[[#This Row],[Unidad de medida]]</f>
        <v xml:space="preserve">UNIDAD </v>
      </c>
      <c r="F345" s="15">
        <f>+[1]!INVENTARIO[[#This Row],[CANTIDAD INICIAL]]+[1]!INVENTARIO[[#This Row],[ENTRADAS]]-[1]!INVENTARIO[[#This Row],[SALIDAS]]+[1]!INVENTARIO[[#This Row],[AJUSTES]]</f>
        <v>0</v>
      </c>
      <c r="G345" s="16">
        <f>IFERROR(_xlfn.XLOOKUP([1]!INVENTARIO[[#This Row],[CODIGO CONCATENADO]],[1]!Tabla1[[CODIGO CONCATENADO ]],[1]!Tabla1[COSTO],,0,-1),"")</f>
        <v>0</v>
      </c>
      <c r="H345" s="16">
        <f>+IFERROR([1]!INVENTARIO[[#This Row],[STOCK (BALANCE)]]*[1]!INVENTARIO[[#This Row],[COSTO UNITARIO]],"")</f>
        <v>0</v>
      </c>
    </row>
    <row r="346" spans="1:8" x14ac:dyDescent="0.25">
      <c r="A346" s="17">
        <f>IFERROR(_xlfn.XLOOKUP([1]!INVENTARIO[[#This Row],[CODIGO CONCATENADO]],[1]!Tabla1[[CODIGO CONCATENADO ]],[1]!Tabla1[FECHA],,0,-1),"")</f>
        <v>44540</v>
      </c>
      <c r="B346" s="17">
        <f>IFERROR(_xlfn.XLOOKUP([1]!INVENTARIO[[#This Row],[CODIGO CONCATENADO]],[1]!Tabla1[[CODIGO CONCATENADO ]],[1]!Tabla1[FECHA],,0,-1),"")</f>
        <v>44540</v>
      </c>
      <c r="C346" s="18" t="str">
        <f>+[1]!Tabla3[[#This Row],[Secuencia]]</f>
        <v>HER0105</v>
      </c>
      <c r="D346" s="19" t="str">
        <f>+[1]!Tabla3[[#This Row],[Descripcion]]</f>
        <v>SEGUETAS BIMETAL</v>
      </c>
      <c r="E346" s="18" t="str">
        <f>+[1]!Tabla3[[#This Row],[Unidad de medida]]</f>
        <v xml:space="preserve">UNIDAD </v>
      </c>
      <c r="F346" s="20">
        <f>+[1]!INVENTARIO[[#This Row],[CANTIDAD INICIAL]]+[1]!INVENTARIO[[#This Row],[ENTRADAS]]-[1]!INVENTARIO[[#This Row],[SALIDAS]]+[1]!INVENTARIO[[#This Row],[AJUSTES]]</f>
        <v>1</v>
      </c>
      <c r="G346" s="21">
        <f>IFERROR(_xlfn.XLOOKUP([1]!INVENTARIO[[#This Row],[CODIGO CONCATENADO]],[1]!Tabla1[[CODIGO CONCATENADO ]],[1]!Tabla1[COSTO],,0,-1),"")</f>
        <v>62</v>
      </c>
      <c r="H346" s="21">
        <f>+IFERROR([1]!INVENTARIO[[#This Row],[STOCK (BALANCE)]]*[1]!INVENTARIO[[#This Row],[COSTO UNITARIO]],"")</f>
        <v>62</v>
      </c>
    </row>
    <row r="347" spans="1:8" x14ac:dyDescent="0.25">
      <c r="A347" s="12">
        <f>IFERROR(_xlfn.XLOOKUP([1]!INVENTARIO[[#This Row],[CODIGO CONCATENADO]],[1]!Tabla1[[CODIGO CONCATENADO ]],[1]!Tabla1[FECHA],,0,-1),"")</f>
        <v>44027</v>
      </c>
      <c r="B347" s="12">
        <f>IFERROR(_xlfn.XLOOKUP([1]!INVENTARIO[[#This Row],[CODIGO CONCATENADO]],[1]!Tabla1[[CODIGO CONCATENADO ]],[1]!Tabla1[FECHA],,0,-1),"")</f>
        <v>44027</v>
      </c>
      <c r="C347" s="13" t="str">
        <f>+[1]!Tabla3[[#This Row],[Secuencia]]</f>
        <v>HER0106</v>
      </c>
      <c r="D347" s="14" t="str">
        <f>+[1]!Tabla3[[#This Row],[Descripcion]]</f>
        <v>TAIRRAP No. 14 PLASTICO</v>
      </c>
      <c r="E347" s="13" t="str">
        <f>+[1]!Tabla3[[#This Row],[Unidad de medida]]</f>
        <v xml:space="preserve">UNIDAD </v>
      </c>
      <c r="F347" s="15">
        <f>+[1]!INVENTARIO[[#This Row],[CANTIDAD INICIAL]]+[1]!INVENTARIO[[#This Row],[ENTRADAS]]-[1]!INVENTARIO[[#This Row],[SALIDAS]]+[1]!INVENTARIO[[#This Row],[AJUSTES]]</f>
        <v>143</v>
      </c>
      <c r="G347" s="16">
        <f>IFERROR(_xlfn.XLOOKUP([1]!INVENTARIO[[#This Row],[CODIGO CONCATENADO]],[1]!Tabla1[[CODIGO CONCATENADO ]],[1]!Tabla1[COSTO],,0,-1),"")</f>
        <v>2</v>
      </c>
      <c r="H347" s="16">
        <f>+IFERROR([1]!INVENTARIO[[#This Row],[STOCK (BALANCE)]]*[1]!INVENTARIO[[#This Row],[COSTO UNITARIO]],"")</f>
        <v>286</v>
      </c>
    </row>
    <row r="348" spans="1:8" x14ac:dyDescent="0.25">
      <c r="A348" s="17">
        <f>IFERROR(_xlfn.XLOOKUP([1]!INVENTARIO[[#This Row],[CODIGO CONCATENADO]],[1]!Tabla1[[CODIGO CONCATENADO ]],[1]!Tabla1[FECHA],,0,-1),"")</f>
        <v>43453</v>
      </c>
      <c r="B348" s="17">
        <f>IFERROR(_xlfn.XLOOKUP([1]!INVENTARIO[[#This Row],[CODIGO CONCATENADO]],[1]!Tabla1[[CODIGO CONCATENADO ]],[1]!Tabla1[FECHA],,0,-1),"")</f>
        <v>43453</v>
      </c>
      <c r="C348" s="18" t="str">
        <f>+[1]!Tabla3[[#This Row],[Secuencia]]</f>
        <v>HER0107</v>
      </c>
      <c r="D348" s="19" t="str">
        <f>+[1]!Tabla3[[#This Row],[Descripcion]]</f>
        <v>TALADRO ROTOMARTILLO BOSCH</v>
      </c>
      <c r="E348" s="18" t="str">
        <f>+[1]!Tabla3[[#This Row],[Unidad de medida]]</f>
        <v xml:space="preserve">UNIDAD </v>
      </c>
      <c r="F348" s="20">
        <f>+[1]!INVENTARIO[[#This Row],[CANTIDAD INICIAL]]+[1]!INVENTARIO[[#This Row],[ENTRADAS]]-[1]!INVENTARIO[[#This Row],[SALIDAS]]+[1]!INVENTARIO[[#This Row],[AJUSTES]]</f>
        <v>0</v>
      </c>
      <c r="G348" s="21">
        <f>IFERROR(_xlfn.XLOOKUP([1]!INVENTARIO[[#This Row],[CODIGO CONCATENADO]],[1]!Tabla1[[CODIGO CONCATENADO ]],[1]!Tabla1[COSTO],,0,-1),"")</f>
        <v>38449.1</v>
      </c>
      <c r="H348" s="21">
        <f>+IFERROR([1]!INVENTARIO[[#This Row],[STOCK (BALANCE)]]*[1]!INVENTARIO[[#This Row],[COSTO UNITARIO]],"")</f>
        <v>0</v>
      </c>
    </row>
    <row r="349" spans="1:8" x14ac:dyDescent="0.25">
      <c r="A349" s="12">
        <f>IFERROR(_xlfn.XLOOKUP([1]!INVENTARIO[[#This Row],[CODIGO CONCATENADO]],[1]!Tabla1[[CODIGO CONCATENADO ]],[1]!Tabla1[FECHA],,0,-1),"")</f>
        <v>44110</v>
      </c>
      <c r="B349" s="12">
        <f>IFERROR(_xlfn.XLOOKUP([1]!INVENTARIO[[#This Row],[CODIGO CONCATENADO]],[1]!Tabla1[[CODIGO CONCATENADO ]],[1]!Tabla1[FECHA],,0,-1),"")</f>
        <v>44110</v>
      </c>
      <c r="C349" s="13" t="str">
        <f>+[1]!Tabla3[[#This Row],[Secuencia]]</f>
        <v>HER0108</v>
      </c>
      <c r="D349" s="14" t="str">
        <f>+[1]!Tabla3[[#This Row],[Descripcion]]</f>
        <v xml:space="preserve">TARUGO DE PLOMO DE 1/2 CON SU TORNILLO </v>
      </c>
      <c r="E349" s="13" t="str">
        <f>+[1]!Tabla3[[#This Row],[Unidad de medida]]</f>
        <v xml:space="preserve">UNIDAD </v>
      </c>
      <c r="F349" s="15">
        <f>+[1]!INVENTARIO[[#This Row],[CANTIDAD INICIAL]]+[1]!INVENTARIO[[#This Row],[ENTRADAS]]-[1]!INVENTARIO[[#This Row],[SALIDAS]]+[1]!INVENTARIO[[#This Row],[AJUSTES]]</f>
        <v>0</v>
      </c>
      <c r="G349" s="16">
        <f>IFERROR(_xlfn.XLOOKUP([1]!INVENTARIO[[#This Row],[CODIGO CONCATENADO]],[1]!Tabla1[[CODIGO CONCATENADO ]],[1]!Tabla1[COSTO],,0,-1),"")</f>
        <v>10.199999999999999</v>
      </c>
      <c r="H349" s="16">
        <f>+IFERROR([1]!INVENTARIO[[#This Row],[STOCK (BALANCE)]]*[1]!INVENTARIO[[#This Row],[COSTO UNITARIO]],"")</f>
        <v>0</v>
      </c>
    </row>
    <row r="350" spans="1:8" x14ac:dyDescent="0.25">
      <c r="A350" s="17">
        <f>IFERROR(_xlfn.XLOOKUP([1]!INVENTARIO[[#This Row],[CODIGO CONCATENADO]],[1]!Tabla1[[CODIGO CONCATENADO ]],[1]!Tabla1[FECHA],,0,-1),"")</f>
        <v>44026</v>
      </c>
      <c r="B350" s="17">
        <f>IFERROR(_xlfn.XLOOKUP([1]!INVENTARIO[[#This Row],[CODIGO CONCATENADO]],[1]!Tabla1[[CODIGO CONCATENADO ]],[1]!Tabla1[FECHA],,0,-1),"")</f>
        <v>44026</v>
      </c>
      <c r="C350" s="18" t="str">
        <f>+[1]!Tabla3[[#This Row],[Secuencia]]</f>
        <v>HER0109</v>
      </c>
      <c r="D350" s="19" t="str">
        <f>+[1]!Tabla3[[#This Row],[Descripcion]]</f>
        <v>TARUGO PARA SHEETROCK</v>
      </c>
      <c r="E350" s="18" t="str">
        <f>+[1]!Tabla3[[#This Row],[Unidad de medida]]</f>
        <v xml:space="preserve">UNIDAD </v>
      </c>
      <c r="F350" s="20">
        <f>+[1]!INVENTARIO[[#This Row],[CANTIDAD INICIAL]]+[1]!INVENTARIO[[#This Row],[ENTRADAS]]-[1]!INVENTARIO[[#This Row],[SALIDAS]]+[1]!INVENTARIO[[#This Row],[AJUSTES]]</f>
        <v>20</v>
      </c>
      <c r="G350" s="21">
        <f>IFERROR(_xlfn.XLOOKUP([1]!INVENTARIO[[#This Row],[CODIGO CONCATENADO]],[1]!Tabla1[[CODIGO CONCATENADO ]],[1]!Tabla1[COSTO],,0,-1),"")</f>
        <v>25</v>
      </c>
      <c r="H350" s="21">
        <f>+IFERROR([1]!INVENTARIO[[#This Row],[STOCK (BALANCE)]]*[1]!INVENTARIO[[#This Row],[COSTO UNITARIO]],"")</f>
        <v>500</v>
      </c>
    </row>
    <row r="351" spans="1:8" x14ac:dyDescent="0.25">
      <c r="A351" s="12">
        <f>IFERROR(_xlfn.XLOOKUP([1]!INVENTARIO[[#This Row],[CODIGO CONCATENADO]],[1]!Tabla1[[CODIGO CONCATENADO ]],[1]!Tabla1[FECHA],,0,-1),"")</f>
        <v>44699</v>
      </c>
      <c r="B351" s="12">
        <f>IFERROR(_xlfn.XLOOKUP([1]!INVENTARIO[[#This Row],[CODIGO CONCATENADO]],[1]!Tabla1[[CODIGO CONCATENADO ]],[1]!Tabla1[FECHA],,0,-1),"")</f>
        <v>44699</v>
      </c>
      <c r="C351" s="13" t="str">
        <f>+[1]!Tabla3[[#This Row],[Secuencia]]</f>
        <v>HER0110</v>
      </c>
      <c r="D351" s="14" t="str">
        <f>+[1]!Tabla3[[#This Row],[Descripcion]]</f>
        <v>TARUGOS AZUL</v>
      </c>
      <c r="E351" s="13" t="str">
        <f>+[1]!Tabla3[[#This Row],[Unidad de medida]]</f>
        <v>UNIDAD</v>
      </c>
      <c r="F351" s="15">
        <f>+[1]!INVENTARIO[[#This Row],[CANTIDAD INICIAL]]+[1]!INVENTARIO[[#This Row],[ENTRADAS]]-[1]!INVENTARIO[[#This Row],[SALIDAS]]+[1]!INVENTARIO[[#This Row],[AJUSTES]]</f>
        <v>11</v>
      </c>
      <c r="G351" s="16">
        <f>IFERROR(_xlfn.XLOOKUP([1]!INVENTARIO[[#This Row],[CODIGO CONCATENADO]],[1]!Tabla1[[CODIGO CONCATENADO ]],[1]!Tabla1[COSTO],,0,-1),"")</f>
        <v>1.18</v>
      </c>
      <c r="H351" s="16">
        <f>+IFERROR([1]!INVENTARIO[[#This Row],[STOCK (BALANCE)]]*[1]!INVENTARIO[[#This Row],[COSTO UNITARIO]],"")</f>
        <v>12.979999999999999</v>
      </c>
    </row>
    <row r="352" spans="1:8" x14ac:dyDescent="0.25">
      <c r="A352" s="17">
        <f>IFERROR(_xlfn.XLOOKUP([1]!INVENTARIO[[#This Row],[CODIGO CONCATENADO]],[1]!Tabla1[[CODIGO CONCATENADO ]],[1]!Tabla1[FECHA],,0,-1),"")</f>
        <v>44701</v>
      </c>
      <c r="B352" s="17">
        <f>IFERROR(_xlfn.XLOOKUP([1]!INVENTARIO[[#This Row],[CODIGO CONCATENADO]],[1]!Tabla1[[CODIGO CONCATENADO ]],[1]!Tabla1[FECHA],,0,-1),"")</f>
        <v>44701</v>
      </c>
      <c r="C352" s="18" t="str">
        <f>+[1]!Tabla3[[#This Row],[Secuencia]]</f>
        <v>HER0111</v>
      </c>
      <c r="D352" s="19" t="str">
        <f>+[1]!Tabla3[[#This Row],[Descripcion]]</f>
        <v>TARUGOS DE METAL  DE ½</v>
      </c>
      <c r="E352" s="18" t="str">
        <f>+[1]!Tabla3[[#This Row],[Unidad de medida]]</f>
        <v>UNIDAD</v>
      </c>
      <c r="F352" s="20">
        <f>+[1]!INVENTARIO[[#This Row],[CANTIDAD INICIAL]]+[1]!INVENTARIO[[#This Row],[ENTRADAS]]-[1]!INVENTARIO[[#This Row],[SALIDAS]]+[1]!INVENTARIO[[#This Row],[AJUSTES]]</f>
        <v>78</v>
      </c>
      <c r="G352" s="21">
        <f>IFERROR(_xlfn.XLOOKUP([1]!INVENTARIO[[#This Row],[CODIGO CONCATENADO]],[1]!Tabla1[[CODIGO CONCATENADO ]],[1]!Tabla1[COSTO],,0,-1),"")</f>
        <v>41</v>
      </c>
      <c r="H352" s="21">
        <f>+IFERROR([1]!INVENTARIO[[#This Row],[STOCK (BALANCE)]]*[1]!INVENTARIO[[#This Row],[COSTO UNITARIO]],"")</f>
        <v>3198</v>
      </c>
    </row>
    <row r="353" spans="1:8" x14ac:dyDescent="0.25">
      <c r="A353" s="12">
        <f>IFERROR(_xlfn.XLOOKUP([1]!INVENTARIO[[#This Row],[CODIGO CONCATENADO]],[1]!Tabla1[[CODIGO CONCATENADO ]],[1]!Tabla1[FECHA],,0,-1),"")</f>
        <v>43223</v>
      </c>
      <c r="B353" s="12">
        <f>IFERROR(_xlfn.XLOOKUP([1]!INVENTARIO[[#This Row],[CODIGO CONCATENADO]],[1]!Tabla1[[CODIGO CONCATENADO ]],[1]!Tabla1[FECHA],,0,-1),"")</f>
        <v>43223</v>
      </c>
      <c r="C353" s="13" t="str">
        <f>+[1]!Tabla3[[#This Row],[Secuencia]]</f>
        <v>HER0112</v>
      </c>
      <c r="D353" s="14" t="str">
        <f>+[1]!Tabla3[[#This Row],[Descripcion]]</f>
        <v xml:space="preserve">TARUGOS MAMEY </v>
      </c>
      <c r="E353" s="13" t="str">
        <f>+[1]!Tabla3[[#This Row],[Unidad de medida]]</f>
        <v>UNIDAD</v>
      </c>
      <c r="F353" s="15">
        <f>+[1]!INVENTARIO[[#This Row],[CANTIDAD INICIAL]]+[1]!INVENTARIO[[#This Row],[ENTRADAS]]-[1]!INVENTARIO[[#This Row],[SALIDAS]]+[1]!INVENTARIO[[#This Row],[AJUSTES]]</f>
        <v>1679</v>
      </c>
      <c r="G353" s="16">
        <f>IFERROR(_xlfn.XLOOKUP([1]!INVENTARIO[[#This Row],[CODIGO CONCATENADO]],[1]!Tabla1[[CODIGO CONCATENADO ]],[1]!Tabla1[COSTO],,0,-1),"")</f>
        <v>1.1599999999999999</v>
      </c>
      <c r="H353" s="16">
        <f>+IFERROR([1]!INVENTARIO[[#This Row],[STOCK (BALANCE)]]*[1]!INVENTARIO[[#This Row],[COSTO UNITARIO]],"")</f>
        <v>1947.6399999999999</v>
      </c>
    </row>
    <row r="354" spans="1:8" x14ac:dyDescent="0.25">
      <c r="A354" s="17">
        <f>IFERROR(_xlfn.XLOOKUP([1]!INVENTARIO[[#This Row],[CODIGO CONCATENADO]],[1]!Tabla1[[CODIGO CONCATENADO ]],[1]!Tabla1[FECHA],,0,-1),"")</f>
        <v>44699</v>
      </c>
      <c r="B354" s="17">
        <f>IFERROR(_xlfn.XLOOKUP([1]!INVENTARIO[[#This Row],[CODIGO CONCATENADO]],[1]!Tabla1[[CODIGO CONCATENADO ]],[1]!Tabla1[FECHA],,0,-1),"")</f>
        <v>44699</v>
      </c>
      <c r="C354" s="18" t="str">
        <f>+[1]!Tabla3[[#This Row],[Secuencia]]</f>
        <v>HER0113</v>
      </c>
      <c r="D354" s="19" t="str">
        <f>+[1]!Tabla3[[#This Row],[Descripcion]]</f>
        <v>TARUGOS VERDE</v>
      </c>
      <c r="E354" s="18" t="str">
        <f>+[1]!Tabla3[[#This Row],[Unidad de medida]]</f>
        <v>UNIDAD</v>
      </c>
      <c r="F354" s="20">
        <f>+[1]!INVENTARIO[[#This Row],[CANTIDAD INICIAL]]+[1]!INVENTARIO[[#This Row],[ENTRADAS]]-[1]!INVENTARIO[[#This Row],[SALIDAS]]+[1]!INVENTARIO[[#This Row],[AJUSTES]]</f>
        <v>1558</v>
      </c>
      <c r="G354" s="21">
        <f>IFERROR(_xlfn.XLOOKUP([1]!INVENTARIO[[#This Row],[CODIGO CONCATENADO]],[1]!Tabla1[[CODIGO CONCATENADO ]],[1]!Tabla1[COSTO],,0,-1),"")</f>
        <v>1.2</v>
      </c>
      <c r="H354" s="21">
        <f>+IFERROR([1]!INVENTARIO[[#This Row],[STOCK (BALANCE)]]*[1]!INVENTARIO[[#This Row],[COSTO UNITARIO]],"")</f>
        <v>1869.6</v>
      </c>
    </row>
    <row r="355" spans="1:8" x14ac:dyDescent="0.25">
      <c r="A355" s="12">
        <f>IFERROR(_xlfn.XLOOKUP([1]!INVENTARIO[[#This Row],[CODIGO CONCATENADO]],[1]!Tabla1[[CODIGO CONCATENADO ]],[1]!Tabla1[FECHA],,0,-1),"")</f>
        <v>43223</v>
      </c>
      <c r="B355" s="12">
        <f>IFERROR(_xlfn.XLOOKUP([1]!INVENTARIO[[#This Row],[CODIGO CONCATENADO]],[1]!Tabla1[[CODIGO CONCATENADO ]],[1]!Tabla1[FECHA],,0,-1),"")</f>
        <v>43223</v>
      </c>
      <c r="C355" s="13" t="str">
        <f>+[1]!Tabla3[[#This Row],[Secuencia]]</f>
        <v>HER0114</v>
      </c>
      <c r="D355" s="14" t="str">
        <f>+[1]!Tabla3[[#This Row],[Descripcion]]</f>
        <v xml:space="preserve">TIRADOR DE GABETEROS </v>
      </c>
      <c r="E355" s="13" t="str">
        <f>+[1]!Tabla3[[#This Row],[Unidad de medida]]</f>
        <v>UNIDAD</v>
      </c>
      <c r="F355" s="15">
        <f>+[1]!INVENTARIO[[#This Row],[CANTIDAD INICIAL]]+[1]!INVENTARIO[[#This Row],[ENTRADAS]]-[1]!INVENTARIO[[#This Row],[SALIDAS]]+[1]!INVENTARIO[[#This Row],[AJUSTES]]</f>
        <v>38</v>
      </c>
      <c r="G355" s="16">
        <f>IFERROR(_xlfn.XLOOKUP([1]!INVENTARIO[[#This Row],[CODIGO CONCATENADO]],[1]!Tabla1[[CODIGO CONCATENADO ]],[1]!Tabla1[COSTO],,0,-1),"")</f>
        <v>30.51</v>
      </c>
      <c r="H355" s="16">
        <f>+IFERROR([1]!INVENTARIO[[#This Row],[STOCK (BALANCE)]]*[1]!INVENTARIO[[#This Row],[COSTO UNITARIO]],"")</f>
        <v>1159.3800000000001</v>
      </c>
    </row>
    <row r="356" spans="1:8" x14ac:dyDescent="0.25">
      <c r="A356" s="17">
        <f>IFERROR(_xlfn.XLOOKUP([1]!INVENTARIO[[#This Row],[CODIGO CONCATENADO]],[1]!Tabla1[[CODIGO CONCATENADO ]],[1]!Tabla1[FECHA],,0,-1),"")</f>
        <v>43075</v>
      </c>
      <c r="B356" s="17">
        <f>IFERROR(_xlfn.XLOOKUP([1]!INVENTARIO[[#This Row],[CODIGO CONCATENADO]],[1]!Tabla1[[CODIGO CONCATENADO ]],[1]!Tabla1[FECHA],,0,-1),"")</f>
        <v>43075</v>
      </c>
      <c r="C356" s="18" t="str">
        <f>+[1]!Tabla3[[#This Row],[Secuencia]]</f>
        <v>HER0115</v>
      </c>
      <c r="D356" s="19" t="str">
        <f>+[1]!Tabla3[[#This Row],[Descripcion]]</f>
        <v>TIRADORES PARA PUERTAS</v>
      </c>
      <c r="E356" s="18" t="str">
        <f>+[1]!Tabla3[[#This Row],[Unidad de medida]]</f>
        <v xml:space="preserve">UNIDAD </v>
      </c>
      <c r="F356" s="20">
        <f>+[1]!INVENTARIO[[#This Row],[CANTIDAD INICIAL]]+[1]!INVENTARIO[[#This Row],[ENTRADAS]]-[1]!INVENTARIO[[#This Row],[SALIDAS]]+[1]!INVENTARIO[[#This Row],[AJUSTES]]</f>
        <v>3</v>
      </c>
      <c r="G356" s="21">
        <f>IFERROR(_xlfn.XLOOKUP([1]!INVENTARIO[[#This Row],[CODIGO CONCATENADO]],[1]!Tabla1[[CODIGO CONCATENADO ]],[1]!Tabla1[COSTO],,0,-1),"")</f>
        <v>250</v>
      </c>
      <c r="H356" s="21">
        <f>+IFERROR([1]!INVENTARIO[[#This Row],[STOCK (BALANCE)]]*[1]!INVENTARIO[[#This Row],[COSTO UNITARIO]],"")</f>
        <v>750</v>
      </c>
    </row>
    <row r="357" spans="1:8" x14ac:dyDescent="0.25">
      <c r="A357" s="12">
        <f>IFERROR(_xlfn.XLOOKUP([1]!INVENTARIO[[#This Row],[CODIGO CONCATENADO]],[1]!Tabla1[[CODIGO CONCATENADO ]],[1]!Tabla1[FECHA],,0,-1),"")</f>
        <v>44026</v>
      </c>
      <c r="B357" s="12">
        <f>IFERROR(_xlfn.XLOOKUP([1]!INVENTARIO[[#This Row],[CODIGO CONCATENADO]],[1]!Tabla1[[CODIGO CONCATENADO ]],[1]!Tabla1[FECHA],,0,-1),"")</f>
        <v>44026</v>
      </c>
      <c r="C357" s="13" t="str">
        <f>+[1]!Tabla3[[#This Row],[Secuencia]]</f>
        <v>HER0116</v>
      </c>
      <c r="D357" s="14" t="str">
        <f>+[1]!Tabla3[[#This Row],[Descripcion]]</f>
        <v>TORNILLO CON TUERCA  DE 1 PULGADA</v>
      </c>
      <c r="E357" s="13" t="str">
        <f>+[1]!Tabla3[[#This Row],[Unidad de medida]]</f>
        <v>UNIDAD</v>
      </c>
      <c r="F357" s="15">
        <f>+[1]!INVENTARIO[[#This Row],[CANTIDAD INICIAL]]+[1]!INVENTARIO[[#This Row],[ENTRADAS]]-[1]!INVENTARIO[[#This Row],[SALIDAS]]+[1]!INVENTARIO[[#This Row],[AJUSTES]]</f>
        <v>96</v>
      </c>
      <c r="G357" s="16">
        <f>IFERROR(_xlfn.XLOOKUP([1]!INVENTARIO[[#This Row],[CODIGO CONCATENADO]],[1]!Tabla1[[CODIGO CONCATENADO ]],[1]!Tabla1[COSTO],,0,-1),"")</f>
        <v>9.18</v>
      </c>
      <c r="H357" s="16">
        <f>+IFERROR([1]!INVENTARIO[[#This Row],[STOCK (BALANCE)]]*[1]!INVENTARIO[[#This Row],[COSTO UNITARIO]],"")</f>
        <v>881.28</v>
      </c>
    </row>
    <row r="358" spans="1:8" x14ac:dyDescent="0.25">
      <c r="A358" s="17">
        <f>IFERROR(_xlfn.XLOOKUP([1]!INVENTARIO[[#This Row],[CODIGO CONCATENADO]],[1]!Tabla1[[CODIGO CONCATENADO ]],[1]!Tabla1[FECHA],,0,-1),"")</f>
        <v>44026</v>
      </c>
      <c r="B358" s="17">
        <f>IFERROR(_xlfn.XLOOKUP([1]!INVENTARIO[[#This Row],[CODIGO CONCATENADO]],[1]!Tabla1[[CODIGO CONCATENADO ]],[1]!Tabla1[FECHA],,0,-1),"")</f>
        <v>44026</v>
      </c>
      <c r="C358" s="18" t="str">
        <f>+[1]!Tabla3[[#This Row],[Secuencia]]</f>
        <v>HER0117</v>
      </c>
      <c r="D358" s="19" t="str">
        <f>+[1]!Tabla3[[#This Row],[Descripcion]]</f>
        <v xml:space="preserve">TORNILLO DE METAL DE 1/2 CON TUERCAS </v>
      </c>
      <c r="E358" s="18" t="str">
        <f>+[1]!Tabla3[[#This Row],[Unidad de medida]]</f>
        <v>UNIDAD</v>
      </c>
      <c r="F358" s="20">
        <f>+[1]!INVENTARIO[[#This Row],[CANTIDAD INICIAL]]+[1]!INVENTARIO[[#This Row],[ENTRADAS]]-[1]!INVENTARIO[[#This Row],[SALIDAS]]+[1]!INVENTARIO[[#This Row],[AJUSTES]]</f>
        <v>6</v>
      </c>
      <c r="G358" s="21">
        <f>IFERROR(_xlfn.XLOOKUP([1]!INVENTARIO[[#This Row],[CODIGO CONCATENADO]],[1]!Tabla1[[CODIGO CONCATENADO ]],[1]!Tabla1[COSTO],,0,-1),"")</f>
        <v>4.57</v>
      </c>
      <c r="H358" s="21">
        <f>+IFERROR([1]!INVENTARIO[[#This Row],[STOCK (BALANCE)]]*[1]!INVENTARIO[[#This Row],[COSTO UNITARIO]],"")</f>
        <v>27.42</v>
      </c>
    </row>
    <row r="359" spans="1:8" x14ac:dyDescent="0.25">
      <c r="A359" s="12">
        <f>IFERROR(_xlfn.XLOOKUP([1]!INVENTARIO[[#This Row],[CODIGO CONCATENADO]],[1]!Tabla1[[CODIGO CONCATENADO ]],[1]!Tabla1[FECHA],,0,-1),"")</f>
        <v>44592</v>
      </c>
      <c r="B359" s="12">
        <f>IFERROR(_xlfn.XLOOKUP([1]!INVENTARIO[[#This Row],[CODIGO CONCATENADO]],[1]!Tabla1[[CODIGO CONCATENADO ]],[1]!Tabla1[FECHA],,0,-1),"")</f>
        <v>44592</v>
      </c>
      <c r="C359" s="13" t="str">
        <f>+[1]!Tabla3[[#This Row],[Secuencia]]</f>
        <v>HER0118</v>
      </c>
      <c r="D359" s="14" t="str">
        <f>+[1]!Tabla3[[#This Row],[Descripcion]]</f>
        <v xml:space="preserve">TORNILLOS 5/16X1 1/4 CON TUERCA Y ARANDELA </v>
      </c>
      <c r="E359" s="13" t="str">
        <f>+[1]!Tabla3[[#This Row],[Unidad de medida]]</f>
        <v>UNIDAD</v>
      </c>
      <c r="F359" s="15">
        <f>+[1]!INVENTARIO[[#This Row],[CANTIDAD INICIAL]]+[1]!INVENTARIO[[#This Row],[ENTRADAS]]-[1]!INVENTARIO[[#This Row],[SALIDAS]]+[1]!INVENTARIO[[#This Row],[AJUSTES]]</f>
        <v>0</v>
      </c>
      <c r="G359" s="16">
        <f>IFERROR(_xlfn.XLOOKUP([1]!INVENTARIO[[#This Row],[CODIGO CONCATENADO]],[1]!Tabla1[[CODIGO CONCATENADO ]],[1]!Tabla1[COSTO],,0,-1),"")</f>
        <v>3.46</v>
      </c>
      <c r="H359" s="16">
        <f>+IFERROR([1]!INVENTARIO[[#This Row],[STOCK (BALANCE)]]*[1]!INVENTARIO[[#This Row],[COSTO UNITARIO]],"")</f>
        <v>0</v>
      </c>
    </row>
    <row r="360" spans="1:8" x14ac:dyDescent="0.25">
      <c r="A360" s="17">
        <f>IFERROR(_xlfn.XLOOKUP([1]!INVENTARIO[[#This Row],[CODIGO CONCATENADO]],[1]!Tabla1[[CODIGO CONCATENADO ]],[1]!Tabla1[FECHA],,0,-1),"")</f>
        <v>44026</v>
      </c>
      <c r="B360" s="17">
        <f>IFERROR(_xlfn.XLOOKUP([1]!INVENTARIO[[#This Row],[CODIGO CONCATENADO]],[1]!Tabla1[[CODIGO CONCATENADO ]],[1]!Tabla1[FECHA],,0,-1),"")</f>
        <v>44026</v>
      </c>
      <c r="C360" s="18" t="str">
        <f>+[1]!Tabla3[[#This Row],[Secuencia]]</f>
        <v>HER0119</v>
      </c>
      <c r="D360" s="19" t="str">
        <f>+[1]!Tabla3[[#This Row],[Descripcion]]</f>
        <v xml:space="preserve">TORNILLOS 5/8X2 1/2 CON TUERCA Y ARANDELA </v>
      </c>
      <c r="E360" s="18" t="str">
        <f>+[1]!Tabla3[[#This Row],[Unidad de medida]]</f>
        <v>UNIDAD</v>
      </c>
      <c r="F360" s="20">
        <f>+[1]!INVENTARIO[[#This Row],[CANTIDAD INICIAL]]+[1]!INVENTARIO[[#This Row],[ENTRADAS]]-[1]!INVENTARIO[[#This Row],[SALIDAS]]+[1]!INVENTARIO[[#This Row],[AJUSTES]]</f>
        <v>0</v>
      </c>
      <c r="G360" s="21">
        <f>IFERROR(_xlfn.XLOOKUP([1]!INVENTARIO[[#This Row],[CODIGO CONCATENADO]],[1]!Tabla1[[CODIGO CONCATENADO ]],[1]!Tabla1[COSTO],,0,-1),"")</f>
        <v>3.46</v>
      </c>
      <c r="H360" s="21">
        <f>+IFERROR([1]!INVENTARIO[[#This Row],[STOCK (BALANCE)]]*[1]!INVENTARIO[[#This Row],[COSTO UNITARIO]],"")</f>
        <v>0</v>
      </c>
    </row>
    <row r="361" spans="1:8" x14ac:dyDescent="0.25">
      <c r="A361" s="12">
        <f>IFERROR(_xlfn.XLOOKUP([1]!INVENTARIO[[#This Row],[CODIGO CONCATENADO]],[1]!Tabla1[[CODIGO CONCATENADO ]],[1]!Tabla1[FECHA],,0,-1),"")</f>
        <v>44592</v>
      </c>
      <c r="B361" s="12">
        <f>IFERROR(_xlfn.XLOOKUP([1]!INVENTARIO[[#This Row],[CODIGO CONCATENADO]],[1]!Tabla1[[CODIGO CONCATENADO ]],[1]!Tabla1[FECHA],,0,-1),"")</f>
        <v>44592</v>
      </c>
      <c r="C361" s="13" t="str">
        <f>+[1]!Tabla3[[#This Row],[Secuencia]]</f>
        <v>HER0120</v>
      </c>
      <c r="D361" s="14" t="str">
        <f>+[1]!Tabla3[[#This Row],[Descripcion]]</f>
        <v xml:space="preserve">TORNILLOS 3/8X2 </v>
      </c>
      <c r="E361" s="13" t="str">
        <f>+[1]!Tabla3[[#This Row],[Unidad de medida]]</f>
        <v>UNIDAD</v>
      </c>
      <c r="F361" s="15">
        <f>+[1]!INVENTARIO[[#This Row],[CANTIDAD INICIAL]]+[1]!INVENTARIO[[#This Row],[ENTRADAS]]-[1]!INVENTARIO[[#This Row],[SALIDAS]]+[1]!INVENTARIO[[#This Row],[AJUSTES]]</f>
        <v>15</v>
      </c>
      <c r="G361" s="16">
        <f>IFERROR(_xlfn.XLOOKUP([1]!INVENTARIO[[#This Row],[CODIGO CONCATENADO]],[1]!Tabla1[[CODIGO CONCATENADO ]],[1]!Tabla1[COSTO],,0,-1),"")</f>
        <v>0</v>
      </c>
      <c r="H361" s="16">
        <f>+IFERROR([1]!INVENTARIO[[#This Row],[STOCK (BALANCE)]]*[1]!INVENTARIO[[#This Row],[COSTO UNITARIO]],"")</f>
        <v>0</v>
      </c>
    </row>
    <row r="362" spans="1:8" x14ac:dyDescent="0.25">
      <c r="A362" s="17">
        <f>IFERROR(_xlfn.XLOOKUP([1]!INVENTARIO[[#This Row],[CODIGO CONCATENADO]],[1]!Tabla1[[CODIGO CONCATENADO ]],[1]!Tabla1[FECHA],,0,-1),"")</f>
        <v>43223</v>
      </c>
      <c r="B362" s="17">
        <f>IFERROR(_xlfn.XLOOKUP([1]!INVENTARIO[[#This Row],[CODIGO CONCATENADO]],[1]!Tabla1[[CODIGO CONCATENADO ]],[1]!Tabla1[FECHA],,0,-1),"")</f>
        <v>43223</v>
      </c>
      <c r="C362" s="18" t="str">
        <f>+[1]!Tabla3[[#This Row],[Secuencia]]</f>
        <v>HER0121</v>
      </c>
      <c r="D362" s="19" t="str">
        <f>+[1]!Tabla3[[#This Row],[Descripcion]]</f>
        <v>TORNILLOS DE ALUCIN DE 2 1/2</v>
      </c>
      <c r="E362" s="18" t="str">
        <f>+[1]!Tabla3[[#This Row],[Unidad de medida]]</f>
        <v>UNIDAD</v>
      </c>
      <c r="F362" s="20">
        <f>+[1]!INVENTARIO[[#This Row],[CANTIDAD INICIAL]]+[1]!INVENTARIO[[#This Row],[ENTRADAS]]-[1]!INVENTARIO[[#This Row],[SALIDAS]]+[1]!INVENTARIO[[#This Row],[AJUSTES]]</f>
        <v>190</v>
      </c>
      <c r="G362" s="21">
        <f>IFERROR(_xlfn.XLOOKUP([1]!INVENTARIO[[#This Row],[CODIGO CONCATENADO]],[1]!Tabla1[[CODIGO CONCATENADO ]],[1]!Tabla1[COSTO],,0,-1),"")</f>
        <v>2</v>
      </c>
      <c r="H362" s="21">
        <f>+IFERROR([1]!INVENTARIO[[#This Row],[STOCK (BALANCE)]]*[1]!INVENTARIO[[#This Row],[COSTO UNITARIO]],"")</f>
        <v>380</v>
      </c>
    </row>
    <row r="363" spans="1:8" x14ac:dyDescent="0.25">
      <c r="A363" s="12">
        <f>IFERROR(_xlfn.XLOOKUP([1]!INVENTARIO[[#This Row],[CODIGO CONCATENADO]],[1]!Tabla1[[CODIGO CONCATENADO ]],[1]!Tabla1[FECHA],,0,-1),"")</f>
        <v>44592</v>
      </c>
      <c r="B363" s="12">
        <f>IFERROR(_xlfn.XLOOKUP([1]!INVENTARIO[[#This Row],[CODIGO CONCATENADO]],[1]!Tabla1[[CODIGO CONCATENADO ]],[1]!Tabla1[FECHA],,0,-1),"")</f>
        <v>44592</v>
      </c>
      <c r="C363" s="13" t="str">
        <f>+[1]!Tabla3[[#This Row],[Secuencia]]</f>
        <v>HER0122</v>
      </c>
      <c r="D363" s="14" t="str">
        <f>+[1]!Tabla3[[#This Row],[Descripcion]]</f>
        <v>TORNILLOS DE ALUZINC DE 1 1/2 PULGADA</v>
      </c>
      <c r="E363" s="13" t="str">
        <f>+[1]!Tabla3[[#This Row],[Unidad de medida]]</f>
        <v>UNIDAD</v>
      </c>
      <c r="F363" s="15">
        <f>+[1]!INVENTARIO[[#This Row],[CANTIDAD INICIAL]]+[1]!INVENTARIO[[#This Row],[ENTRADAS]]-[1]!INVENTARIO[[#This Row],[SALIDAS]]+[1]!INVENTARIO[[#This Row],[AJUSTES]]</f>
        <v>74</v>
      </c>
      <c r="G363" s="16">
        <f>IFERROR(_xlfn.XLOOKUP([1]!INVENTARIO[[#This Row],[CODIGO CONCATENADO]],[1]!Tabla1[[CODIGO CONCATENADO ]],[1]!Tabla1[COSTO],,0,-1),"")</f>
        <v>0</v>
      </c>
      <c r="H363" s="16">
        <f>+IFERROR([1]!INVENTARIO[[#This Row],[STOCK (BALANCE)]]*[1]!INVENTARIO[[#This Row],[COSTO UNITARIO]],"")</f>
        <v>0</v>
      </c>
    </row>
    <row r="364" spans="1:8" x14ac:dyDescent="0.25">
      <c r="A364" s="17">
        <f>IFERROR(_xlfn.XLOOKUP([1]!INVENTARIO[[#This Row],[CODIGO CONCATENADO]],[1]!Tabla1[[CODIGO CONCATENADO ]],[1]!Tabla1[FECHA],,0,-1),"")</f>
        <v>44592</v>
      </c>
      <c r="B364" s="17">
        <f>IFERROR(_xlfn.XLOOKUP([1]!INVENTARIO[[#This Row],[CODIGO CONCATENADO]],[1]!Tabla1[[CODIGO CONCATENADO ]],[1]!Tabla1[FECHA],,0,-1),"")</f>
        <v>44592</v>
      </c>
      <c r="C364" s="18" t="str">
        <f>+[1]!Tabla3[[#This Row],[Secuencia]]</f>
        <v>HER0123</v>
      </c>
      <c r="D364" s="19" t="str">
        <f>+[1]!Tabla3[[#This Row],[Descripcion]]</f>
        <v>TORNILLOS DE ALUZINC DE 1 PULGADA</v>
      </c>
      <c r="E364" s="18" t="str">
        <f>+[1]!Tabla3[[#This Row],[Unidad de medida]]</f>
        <v>UNIDAD</v>
      </c>
      <c r="F364" s="20">
        <f>+[1]!INVENTARIO[[#This Row],[CANTIDAD INICIAL]]+[1]!INVENTARIO[[#This Row],[ENTRADAS]]-[1]!INVENTARIO[[#This Row],[SALIDAS]]+[1]!INVENTARIO[[#This Row],[AJUSTES]]</f>
        <v>8</v>
      </c>
      <c r="G364" s="21">
        <f>IFERROR(_xlfn.XLOOKUP([1]!INVENTARIO[[#This Row],[CODIGO CONCATENADO]],[1]!Tabla1[[CODIGO CONCATENADO ]],[1]!Tabla1[COSTO],,0,-1),"")</f>
        <v>0</v>
      </c>
      <c r="H364" s="21">
        <f>+IFERROR([1]!INVENTARIO[[#This Row],[STOCK (BALANCE)]]*[1]!INVENTARIO[[#This Row],[COSTO UNITARIO]],"")</f>
        <v>0</v>
      </c>
    </row>
    <row r="365" spans="1:8" x14ac:dyDescent="0.25">
      <c r="A365" s="12">
        <f>IFERROR(_xlfn.XLOOKUP([1]!INVENTARIO[[#This Row],[CODIGO CONCATENADO]],[1]!Tabla1[[CODIGO CONCATENADO ]],[1]!Tabla1[FECHA],,0,-1),"")</f>
        <v>44699</v>
      </c>
      <c r="B365" s="12">
        <f>IFERROR(_xlfn.XLOOKUP([1]!INVENTARIO[[#This Row],[CODIGO CONCATENADO]],[1]!Tabla1[[CODIGO CONCATENADO ]],[1]!Tabla1[FECHA],,0,-1),"")</f>
        <v>44699</v>
      </c>
      <c r="C365" s="13" t="str">
        <f>+[1]!Tabla3[[#This Row],[Secuencia]]</f>
        <v>HER0124</v>
      </c>
      <c r="D365" s="14" t="str">
        <f>+[1]!Tabla3[[#This Row],[Descripcion]]</f>
        <v>TORNILLOS DIABLITOS 1 1/2X8</v>
      </c>
      <c r="E365" s="13" t="str">
        <f>+[1]!Tabla3[[#This Row],[Unidad de medida]]</f>
        <v>UNIDAD</v>
      </c>
      <c r="F365" s="15">
        <f>+[1]!INVENTARIO[[#This Row],[CANTIDAD INICIAL]]+[1]!INVENTARIO[[#This Row],[ENTRADAS]]-[1]!INVENTARIO[[#This Row],[SALIDAS]]+[1]!INVENTARIO[[#This Row],[AJUSTES]]</f>
        <v>6125</v>
      </c>
      <c r="G365" s="16">
        <f>IFERROR(_xlfn.XLOOKUP([1]!INVENTARIO[[#This Row],[CODIGO CONCATENADO]],[1]!Tabla1[[CODIGO CONCATENADO ]],[1]!Tabla1[COSTO],,0,-1),"")</f>
        <v>0.71</v>
      </c>
      <c r="H365" s="16">
        <f>+IFERROR([1]!INVENTARIO[[#This Row],[STOCK (BALANCE)]]*[1]!INVENTARIO[[#This Row],[COSTO UNITARIO]],"")</f>
        <v>4348.75</v>
      </c>
    </row>
    <row r="366" spans="1:8" x14ac:dyDescent="0.25">
      <c r="A366" s="17">
        <f>IFERROR(_xlfn.XLOOKUP([1]!INVENTARIO[[#This Row],[CODIGO CONCATENADO]],[1]!Tabla1[[CODIGO CONCATENADO ]],[1]!Tabla1[FECHA],,0,-1),"")</f>
        <v>44699</v>
      </c>
      <c r="B366" s="17">
        <f>IFERROR(_xlfn.XLOOKUP([1]!INVENTARIO[[#This Row],[CODIGO CONCATENADO]],[1]!Tabla1[[CODIGO CONCATENADO ]],[1]!Tabla1[FECHA],,0,-1),"")</f>
        <v>44699</v>
      </c>
      <c r="C366" s="18" t="str">
        <f>+[1]!Tabla3[[#This Row],[Secuencia]]</f>
        <v>HER0125</v>
      </c>
      <c r="D366" s="19" t="str">
        <f>+[1]!Tabla3[[#This Row],[Descripcion]]</f>
        <v>TORNILLOS DIABLITOS 1X8</v>
      </c>
      <c r="E366" s="18" t="str">
        <f>+[1]!Tabla3[[#This Row],[Unidad de medida]]</f>
        <v>UNIDAD</v>
      </c>
      <c r="F366" s="20">
        <f>+[1]!INVENTARIO[[#This Row],[CANTIDAD INICIAL]]+[1]!INVENTARIO[[#This Row],[ENTRADAS]]-[1]!INVENTARIO[[#This Row],[SALIDAS]]+[1]!INVENTARIO[[#This Row],[AJUSTES]]</f>
        <v>22</v>
      </c>
      <c r="G366" s="21">
        <f>IFERROR(_xlfn.XLOOKUP([1]!INVENTARIO[[#This Row],[CODIGO CONCATENADO]],[1]!Tabla1[[CODIGO CONCATENADO ]],[1]!Tabla1[COSTO],,0,-1),"")</f>
        <v>0.48</v>
      </c>
      <c r="H366" s="21">
        <f>+IFERROR([1]!INVENTARIO[[#This Row],[STOCK (BALANCE)]]*[1]!INVENTARIO[[#This Row],[COSTO UNITARIO]],"")</f>
        <v>10.559999999999999</v>
      </c>
    </row>
    <row r="367" spans="1:8" x14ac:dyDescent="0.25">
      <c r="A367" s="12">
        <f>IFERROR(_xlfn.XLOOKUP([1]!INVENTARIO[[#This Row],[CODIGO CONCATENADO]],[1]!Tabla1[[CODIGO CONCATENADO ]],[1]!Tabla1[FECHA],,0,-1),"")</f>
        <v>43453</v>
      </c>
      <c r="B367" s="12">
        <f>IFERROR(_xlfn.XLOOKUP([1]!INVENTARIO[[#This Row],[CODIGO CONCATENADO]],[1]!Tabla1[[CODIGO CONCATENADO ]],[1]!Tabla1[FECHA],,0,-1),"")</f>
        <v>43453</v>
      </c>
      <c r="C367" s="13" t="str">
        <f>+[1]!Tabla3[[#This Row],[Secuencia]]</f>
        <v>HER0126</v>
      </c>
      <c r="D367" s="14" t="str">
        <f>+[1]!Tabla3[[#This Row],[Descripcion]]</f>
        <v>TORNILLOS DIABLITOS 2 1/2X10</v>
      </c>
      <c r="E367" s="13" t="str">
        <f>+[1]!Tabla3[[#This Row],[Unidad de medida]]</f>
        <v>UNIDAD</v>
      </c>
      <c r="F367" s="15">
        <f>+[1]!INVENTARIO[[#This Row],[CANTIDAD INICIAL]]+[1]!INVENTARIO[[#This Row],[ENTRADAS]]-[1]!INVENTARIO[[#This Row],[SALIDAS]]+[1]!INVENTARIO[[#This Row],[AJUSTES]]</f>
        <v>1048</v>
      </c>
      <c r="G367" s="16">
        <f>IFERROR(_xlfn.XLOOKUP([1]!INVENTARIO[[#This Row],[CODIGO CONCATENADO]],[1]!Tabla1[[CODIGO CONCATENADO ]],[1]!Tabla1[COSTO],,0,-1),"")</f>
        <v>1.6</v>
      </c>
      <c r="H367" s="16">
        <f>+IFERROR([1]!INVENTARIO[[#This Row],[STOCK (BALANCE)]]*[1]!INVENTARIO[[#This Row],[COSTO UNITARIO]],"")</f>
        <v>1676.8000000000002</v>
      </c>
    </row>
    <row r="368" spans="1:8" x14ac:dyDescent="0.25">
      <c r="A368" s="17">
        <f>IFERROR(_xlfn.XLOOKUP([1]!INVENTARIO[[#This Row],[CODIGO CONCATENADO]],[1]!Tabla1[[CODIGO CONCATENADO ]],[1]!Tabla1[FECHA],,0,-1),"")</f>
        <v>43223</v>
      </c>
      <c r="B368" s="17">
        <f>IFERROR(_xlfn.XLOOKUP([1]!INVENTARIO[[#This Row],[CODIGO CONCATENADO]],[1]!Tabla1[[CODIGO CONCATENADO ]],[1]!Tabla1[FECHA],,0,-1),"")</f>
        <v>43223</v>
      </c>
      <c r="C368" s="18" t="str">
        <f>+[1]!Tabla3[[#This Row],[Secuencia]]</f>
        <v>HER0127</v>
      </c>
      <c r="D368" s="19" t="str">
        <f>+[1]!Tabla3[[#This Row],[Descripcion]]</f>
        <v>TORNILLOS DIABLITOS 2X10</v>
      </c>
      <c r="E368" s="18" t="str">
        <f>+[1]!Tabla3[[#This Row],[Unidad de medida]]</f>
        <v>UNIDAD</v>
      </c>
      <c r="F368" s="20">
        <f>+[1]!INVENTARIO[[#This Row],[CANTIDAD INICIAL]]+[1]!INVENTARIO[[#This Row],[ENTRADAS]]-[1]!INVENTARIO[[#This Row],[SALIDAS]]+[1]!INVENTARIO[[#This Row],[AJUSTES]]</f>
        <v>0</v>
      </c>
      <c r="G368" s="21">
        <f>IFERROR(_xlfn.XLOOKUP([1]!INVENTARIO[[#This Row],[CODIGO CONCATENADO]],[1]!Tabla1[[CODIGO CONCATENADO ]],[1]!Tabla1[COSTO],,0,-1),"")</f>
        <v>1.2</v>
      </c>
      <c r="H368" s="21">
        <f>+IFERROR([1]!INVENTARIO[[#This Row],[STOCK (BALANCE)]]*[1]!INVENTARIO[[#This Row],[COSTO UNITARIO]],"")</f>
        <v>0</v>
      </c>
    </row>
    <row r="369" spans="1:8" x14ac:dyDescent="0.25">
      <c r="A369" s="12">
        <f>IFERROR(_xlfn.XLOOKUP([1]!INVENTARIO[[#This Row],[CODIGO CONCATENADO]],[1]!Tabla1[[CODIGO CONCATENADO ]],[1]!Tabla1[FECHA],,0,-1),"")</f>
        <v>44154</v>
      </c>
      <c r="B369" s="12">
        <f>IFERROR(_xlfn.XLOOKUP([1]!INVENTARIO[[#This Row],[CODIGO CONCATENADO]],[1]!Tabla1[[CODIGO CONCATENADO ]],[1]!Tabla1[FECHA],,0,-1),"")</f>
        <v>44154</v>
      </c>
      <c r="C369" s="13" t="str">
        <f>+[1]!Tabla3[[#This Row],[Secuencia]]</f>
        <v>HER0128</v>
      </c>
      <c r="D369" s="14" t="str">
        <f>+[1]!Tabla3[[#This Row],[Descripcion]]</f>
        <v>TORNILLOS DIABLITOS 2X8</v>
      </c>
      <c r="E369" s="13" t="str">
        <f>+[1]!Tabla3[[#This Row],[Unidad de medida]]</f>
        <v>UNIDAD</v>
      </c>
      <c r="F369" s="15">
        <f>+[1]!INVENTARIO[[#This Row],[CANTIDAD INICIAL]]+[1]!INVENTARIO[[#This Row],[ENTRADAS]]-[1]!INVENTARIO[[#This Row],[SALIDAS]]+[1]!INVENTARIO[[#This Row],[AJUSTES]]</f>
        <v>3303</v>
      </c>
      <c r="G369" s="16">
        <f>IFERROR(_xlfn.XLOOKUP([1]!INVENTARIO[[#This Row],[CODIGO CONCATENADO]],[1]!Tabla1[[CODIGO CONCATENADO ]],[1]!Tabla1[COSTO],,0,-1),"")</f>
        <v>1.2</v>
      </c>
      <c r="H369" s="16">
        <f>+IFERROR([1]!INVENTARIO[[#This Row],[STOCK (BALANCE)]]*[1]!INVENTARIO[[#This Row],[COSTO UNITARIO]],"")</f>
        <v>3963.6</v>
      </c>
    </row>
    <row r="370" spans="1:8" x14ac:dyDescent="0.25">
      <c r="A370" s="17">
        <f>IFERROR(_xlfn.XLOOKUP([1]!INVENTARIO[[#This Row],[CODIGO CONCATENADO]],[1]!Tabla1[[CODIGO CONCATENADO ]],[1]!Tabla1[FECHA],,0,-1),"")</f>
        <v>44154</v>
      </c>
      <c r="B370" s="17">
        <f>IFERROR(_xlfn.XLOOKUP([1]!INVENTARIO[[#This Row],[CODIGO CONCATENADO]],[1]!Tabla1[[CODIGO CONCATENADO ]],[1]!Tabla1[FECHA],,0,-1),"")</f>
        <v>44154</v>
      </c>
      <c r="C370" s="18" t="str">
        <f>+[1]!Tabla3[[#This Row],[Secuencia]]</f>
        <v>HER0129</v>
      </c>
      <c r="D370" s="19" t="str">
        <f>+[1]!Tabla3[[#This Row],[Descripcion]]</f>
        <v>TORNILLOS DIABLITOS 3X10</v>
      </c>
      <c r="E370" s="18" t="str">
        <f>+[1]!Tabla3[[#This Row],[Unidad de medida]]</f>
        <v>UNIDAD</v>
      </c>
      <c r="F370" s="20">
        <f>+[1]!INVENTARIO[[#This Row],[CANTIDAD INICIAL]]+[1]!INVENTARIO[[#This Row],[ENTRADAS]]-[1]!INVENTARIO[[#This Row],[SALIDAS]]+[1]!INVENTARIO[[#This Row],[AJUSTES]]</f>
        <v>1506</v>
      </c>
      <c r="G370" s="21">
        <f>IFERROR(_xlfn.XLOOKUP([1]!INVENTARIO[[#This Row],[CODIGO CONCATENADO]],[1]!Tabla1[[CODIGO CONCATENADO ]],[1]!Tabla1[COSTO],,0,-1),"")</f>
        <v>1.55</v>
      </c>
      <c r="H370" s="21">
        <f>+IFERROR([1]!INVENTARIO[[#This Row],[STOCK (BALANCE)]]*[1]!INVENTARIO[[#This Row],[COSTO UNITARIO]],"")</f>
        <v>2334.3000000000002</v>
      </c>
    </row>
    <row r="371" spans="1:8" x14ac:dyDescent="0.25">
      <c r="A371" s="12">
        <f>IFERROR(_xlfn.XLOOKUP([1]!INVENTARIO[[#This Row],[CODIGO CONCATENADO]],[1]!Tabla1[[CODIGO CONCATENADO ]],[1]!Tabla1[FECHA],,0,-1),"")</f>
        <v>44154</v>
      </c>
      <c r="B371" s="12">
        <f>IFERROR(_xlfn.XLOOKUP([1]!INVENTARIO[[#This Row],[CODIGO CONCATENADO]],[1]!Tabla1[[CODIGO CONCATENADO ]],[1]!Tabla1[FECHA],,0,-1),"")</f>
        <v>44154</v>
      </c>
      <c r="C371" s="13" t="str">
        <f>+[1]!Tabla3[[#This Row],[Secuencia]]</f>
        <v>HER0130</v>
      </c>
      <c r="D371" s="14" t="str">
        <f>+[1]!Tabla3[[#This Row],[Descripcion]]</f>
        <v>TORNILLOS DIABLITOS 3X14</v>
      </c>
      <c r="E371" s="13" t="str">
        <f>+[1]!Tabla3[[#This Row],[Unidad de medida]]</f>
        <v>UNIDAD</v>
      </c>
      <c r="F371" s="15">
        <f>+[1]!INVENTARIO[[#This Row],[CANTIDAD INICIAL]]+[1]!INVENTARIO[[#This Row],[ENTRADAS]]-[1]!INVENTARIO[[#This Row],[SALIDAS]]+[1]!INVENTARIO[[#This Row],[AJUSTES]]</f>
        <v>1609</v>
      </c>
      <c r="G371" s="16">
        <f>IFERROR(_xlfn.XLOOKUP([1]!INVENTARIO[[#This Row],[CODIGO CONCATENADO]],[1]!Tabla1[[CODIGO CONCATENADO ]],[1]!Tabla1[COSTO],,0,-1),"")</f>
        <v>2.2000000000000002</v>
      </c>
      <c r="H371" s="16">
        <f>+IFERROR([1]!INVENTARIO[[#This Row],[STOCK (BALANCE)]]*[1]!INVENTARIO[[#This Row],[COSTO UNITARIO]],"")</f>
        <v>3539.8</v>
      </c>
    </row>
    <row r="372" spans="1:8" x14ac:dyDescent="0.25">
      <c r="A372" s="17">
        <f>IFERROR(_xlfn.XLOOKUP([1]!INVENTARIO[[#This Row],[CODIGO CONCATENADO]],[1]!Tabla1[[CODIGO CONCATENADO ]],[1]!Tabla1[FECHA],,0,-1),"")</f>
        <v>44026</v>
      </c>
      <c r="B372" s="17">
        <f>IFERROR(_xlfn.XLOOKUP([1]!INVENTARIO[[#This Row],[CODIGO CONCATENADO]],[1]!Tabla1[[CODIGO CONCATENADO ]],[1]!Tabla1[FECHA],,0,-1),"")</f>
        <v>44026</v>
      </c>
      <c r="C372" s="18" t="str">
        <f>+[1]!Tabla3[[#This Row],[Secuencia]]</f>
        <v>HER0131</v>
      </c>
      <c r="D372" s="19" t="str">
        <f>+[1]!Tabla3[[#This Row],[Descripcion]]</f>
        <v>TORNILLOS PARA  SHEETROCK</v>
      </c>
      <c r="E372" s="18" t="str">
        <f>+[1]!Tabla3[[#This Row],[Unidad de medida]]</f>
        <v xml:space="preserve">UNIDAD </v>
      </c>
      <c r="F372" s="20">
        <f>+[1]!INVENTARIO[[#This Row],[CANTIDAD INICIAL]]+[1]!INVENTARIO[[#This Row],[ENTRADAS]]-[1]!INVENTARIO[[#This Row],[SALIDAS]]+[1]!INVENTARIO[[#This Row],[AJUSTES]]</f>
        <v>50</v>
      </c>
      <c r="G372" s="21">
        <f>IFERROR(_xlfn.XLOOKUP([1]!INVENTARIO[[#This Row],[CODIGO CONCATENADO]],[1]!Tabla1[[CODIGO CONCATENADO ]],[1]!Tabla1[COSTO],,0,-1),"")</f>
        <v>590.4</v>
      </c>
      <c r="H372" s="21">
        <f>+IFERROR([1]!INVENTARIO[[#This Row],[STOCK (BALANCE)]]*[1]!INVENTARIO[[#This Row],[COSTO UNITARIO]],"")</f>
        <v>29520</v>
      </c>
    </row>
    <row r="373" spans="1:8" x14ac:dyDescent="0.25">
      <c r="A373" s="12">
        <f>IFERROR(_xlfn.XLOOKUP([1]!INVENTARIO[[#This Row],[CODIGO CONCATENADO]],[1]!Tabla1[[CODIGO CONCATENADO ]],[1]!Tabla1[FECHA],,0,-1),"")</f>
        <v>44154</v>
      </c>
      <c r="B373" s="12">
        <f>IFERROR(_xlfn.XLOOKUP([1]!INVENTARIO[[#This Row],[CODIGO CONCATENADO]],[1]!Tabla1[[CODIGO CONCATENADO ]],[1]!Tabla1[FECHA],,0,-1),"")</f>
        <v>44154</v>
      </c>
      <c r="C373" s="13" t="str">
        <f>+[1]!Tabla3[[#This Row],[Secuencia]]</f>
        <v>HER0132</v>
      </c>
      <c r="D373" s="14" t="str">
        <f>+[1]!Tabla3[[#This Row],[Descripcion]]</f>
        <v>TORNILLOS TIRAFONDOS 1/2 TIRAFONDOS</v>
      </c>
      <c r="E373" s="13" t="str">
        <f>+[1]!Tabla3[[#This Row],[Unidad de medida]]</f>
        <v xml:space="preserve">UNIDAD </v>
      </c>
      <c r="F373" s="15">
        <f>+[1]!INVENTARIO[[#This Row],[CANTIDAD INICIAL]]+[1]!INVENTARIO[[#This Row],[ENTRADAS]]-[1]!INVENTARIO[[#This Row],[SALIDAS]]+[1]!INVENTARIO[[#This Row],[AJUSTES]]</f>
        <v>33</v>
      </c>
      <c r="G373" s="16">
        <f>IFERROR(_xlfn.XLOOKUP([1]!INVENTARIO[[#This Row],[CODIGO CONCATENADO]],[1]!Tabla1[[CODIGO CONCATENADO ]],[1]!Tabla1[COSTO],,0,-1),"")</f>
        <v>8</v>
      </c>
      <c r="H373" s="16">
        <f>+IFERROR([1]!INVENTARIO[[#This Row],[STOCK (BALANCE)]]*[1]!INVENTARIO[[#This Row],[COSTO UNITARIO]],"")</f>
        <v>264</v>
      </c>
    </row>
    <row r="374" spans="1:8" x14ac:dyDescent="0.25">
      <c r="A374" s="17">
        <f>IFERROR(_xlfn.XLOOKUP([1]!INVENTARIO[[#This Row],[CODIGO CONCATENADO]],[1]!Tabla1[[CODIGO CONCATENADO ]],[1]!Tabla1[FECHA],,0,-1),"")</f>
        <v>44154</v>
      </c>
      <c r="B374" s="17">
        <f>IFERROR(_xlfn.XLOOKUP([1]!INVENTARIO[[#This Row],[CODIGO CONCATENADO]],[1]!Tabla1[[CODIGO CONCATENADO ]],[1]!Tabla1[FECHA],,0,-1),"")</f>
        <v>44154</v>
      </c>
      <c r="C374" s="18" t="str">
        <f>+[1]!Tabla3[[#This Row],[Secuencia]]</f>
        <v>HER0133</v>
      </c>
      <c r="D374" s="19" t="str">
        <f>+[1]!Tabla3[[#This Row],[Descripcion]]</f>
        <v>TRAJES IMPERMEABLES AMARILLOS</v>
      </c>
      <c r="E374" s="18" t="str">
        <f>+[1]!Tabla3[[#This Row],[Unidad de medida]]</f>
        <v>UNIDAD</v>
      </c>
      <c r="F374" s="20">
        <f>+[1]!INVENTARIO[[#This Row],[CANTIDAD INICIAL]]+[1]!INVENTARIO[[#This Row],[ENTRADAS]]-[1]!INVENTARIO[[#This Row],[SALIDAS]]+[1]!INVENTARIO[[#This Row],[AJUSTES]]</f>
        <v>1</v>
      </c>
      <c r="G374" s="21">
        <f>IFERROR(_xlfn.XLOOKUP([1]!INVENTARIO[[#This Row],[CODIGO CONCATENADO]],[1]!Tabla1[[CODIGO CONCATENADO ]],[1]!Tabla1[COSTO],,0,-1),"")</f>
        <v>560</v>
      </c>
      <c r="H374" s="21">
        <f>+IFERROR([1]!INVENTARIO[[#This Row],[STOCK (BALANCE)]]*[1]!INVENTARIO[[#This Row],[COSTO UNITARIO]],"")</f>
        <v>560</v>
      </c>
    </row>
    <row r="375" spans="1:8" x14ac:dyDescent="0.25">
      <c r="A375" s="12">
        <f>IFERROR(_xlfn.XLOOKUP([1]!INVENTARIO[[#This Row],[CODIGO CONCATENADO]],[1]!Tabla1[[CODIGO CONCATENADO ]],[1]!Tabla1[FECHA],,0,-1),"")</f>
        <v>44567</v>
      </c>
      <c r="B375" s="12">
        <f>IFERROR(_xlfn.XLOOKUP([1]!INVENTARIO[[#This Row],[CODIGO CONCATENADO]],[1]!Tabla1[[CODIGO CONCATENADO ]],[1]!Tabla1[FECHA],,0,-1),"")</f>
        <v>44567</v>
      </c>
      <c r="C375" s="13" t="str">
        <f>+[1]!Tabla3[[#This Row],[Secuencia]]</f>
        <v>HER0134</v>
      </c>
      <c r="D375" s="14" t="str">
        <f>+[1]!Tabla3[[#This Row],[Descripcion]]</f>
        <v>JUEGO SACA KO 1/2"</v>
      </c>
      <c r="E375" s="13" t="str">
        <f>+[1]!Tabla3[[#This Row],[Unidad de medida]]</f>
        <v>UNIDAD</v>
      </c>
      <c r="F375" s="15">
        <f>+[1]!INVENTARIO[[#This Row],[CANTIDAD INICIAL]]+[1]!INVENTARIO[[#This Row],[ENTRADAS]]-[1]!INVENTARIO[[#This Row],[SALIDAS]]+[1]!INVENTARIO[[#This Row],[AJUSTES]]</f>
        <v>1</v>
      </c>
      <c r="G375" s="16">
        <f>IFERROR(_xlfn.XLOOKUP([1]!INVENTARIO[[#This Row],[CODIGO CONCATENADO]],[1]!Tabla1[[CODIGO CONCATENADO ]],[1]!Tabla1[COSTO],,0,-1),"")</f>
        <v>2088</v>
      </c>
      <c r="H375" s="16">
        <f>+IFERROR([1]!INVENTARIO[[#This Row],[STOCK (BALANCE)]]*[1]!INVENTARIO[[#This Row],[COSTO UNITARIO]],"")</f>
        <v>2088</v>
      </c>
    </row>
    <row r="376" spans="1:8" x14ac:dyDescent="0.25">
      <c r="A376" s="17">
        <f>IFERROR(_xlfn.XLOOKUP([1]!INVENTARIO[[#This Row],[CODIGO CONCATENADO]],[1]!Tabla1[[CODIGO CONCATENADO ]],[1]!Tabla1[FECHA],,0,-1),"")</f>
        <v>44567</v>
      </c>
      <c r="B376" s="17">
        <f>IFERROR(_xlfn.XLOOKUP([1]!INVENTARIO[[#This Row],[CODIGO CONCATENADO]],[1]!Tabla1[[CODIGO CONCATENADO ]],[1]!Tabla1[FECHA],,0,-1),"")</f>
        <v>44567</v>
      </c>
      <c r="C376" s="18" t="str">
        <f>+[1]!Tabla3[[#This Row],[Secuencia]]</f>
        <v>HER0135</v>
      </c>
      <c r="D376" s="19" t="str">
        <f>+[1]!Tabla3[[#This Row],[Descripcion]]</f>
        <v>GANCHO PARA VARILLA</v>
      </c>
      <c r="E376" s="18" t="str">
        <f>+[1]!Tabla3[[#This Row],[Unidad de medida]]</f>
        <v>UNIDAD</v>
      </c>
      <c r="F376" s="20">
        <f>+[1]!INVENTARIO[[#This Row],[CANTIDAD INICIAL]]+[1]!INVENTARIO[[#This Row],[ENTRADAS]]-[1]!INVENTARIO[[#This Row],[SALIDAS]]+[1]!INVENTARIO[[#This Row],[AJUSTES]]</f>
        <v>0</v>
      </c>
      <c r="G376" s="21">
        <f>IFERROR(_xlfn.XLOOKUP([1]!INVENTARIO[[#This Row],[CODIGO CONCATENADO]],[1]!Tabla1[[CODIGO CONCATENADO ]],[1]!Tabla1[COSTO],,0,-1),"")</f>
        <v>114</v>
      </c>
      <c r="H376" s="21">
        <f>+IFERROR([1]!INVENTARIO[[#This Row],[STOCK (BALANCE)]]*[1]!INVENTARIO[[#This Row],[COSTO UNITARIO]],"")</f>
        <v>0</v>
      </c>
    </row>
    <row r="377" spans="1:8" ht="30" x14ac:dyDescent="0.25">
      <c r="A377" s="12">
        <f>IFERROR(_xlfn.XLOOKUP([1]!INVENTARIO[[#This Row],[CODIGO CONCATENADO]],[1]!Tabla1[[CODIGO CONCATENADO ]],[1]!Tabla1[FECHA],,0,-1),"")</f>
        <v>44567</v>
      </c>
      <c r="B377" s="12">
        <f>IFERROR(_xlfn.XLOOKUP([1]!INVENTARIO[[#This Row],[CODIGO CONCATENADO]],[1]!Tabla1[[CODIGO CONCATENADO ]],[1]!Tabla1[FECHA],,0,-1),"")</f>
        <v>44567</v>
      </c>
      <c r="C377" s="13" t="str">
        <f>+[1]!Tabla3[[#This Row],[Secuencia]]</f>
        <v>HER0136</v>
      </c>
      <c r="D377" s="14" t="str">
        <f>+[1]!Tabla3[[#This Row],[Descripcion]]</f>
        <v>JUEGO DE MECHAS, PUNTAS Y HERRAMIENTAS MILWAUKEE SET 70 PIEZAS</v>
      </c>
      <c r="E377" s="13" t="str">
        <f>+[1]!Tabla3[[#This Row],[Unidad de medida]]</f>
        <v>UNIDAD</v>
      </c>
      <c r="F377" s="15">
        <f>+[1]!INVENTARIO[[#This Row],[CANTIDAD INICIAL]]+[1]!INVENTARIO[[#This Row],[ENTRADAS]]-[1]!INVENTARIO[[#This Row],[SALIDAS]]+[1]!INVENTARIO[[#This Row],[AJUSTES]]</f>
        <v>1</v>
      </c>
      <c r="G377" s="16">
        <f>IFERROR(_xlfn.XLOOKUP([1]!INVENTARIO[[#This Row],[CODIGO CONCATENADO]],[1]!Tabla1[[CODIGO CONCATENADO ]],[1]!Tabla1[COSTO],,0,-1),"")</f>
        <v>1840</v>
      </c>
      <c r="H377" s="16">
        <f>+IFERROR([1]!INVENTARIO[[#This Row],[STOCK (BALANCE)]]*[1]!INVENTARIO[[#This Row],[COSTO UNITARIO]],"")</f>
        <v>1840</v>
      </c>
    </row>
    <row r="378" spans="1:8" x14ac:dyDescent="0.25">
      <c r="A378" s="17">
        <f>IFERROR(_xlfn.XLOOKUP([1]!INVENTARIO[[#This Row],[CODIGO CONCATENADO]],[1]!Tabla1[[CODIGO CONCATENADO ]],[1]!Tabla1[FECHA],,0,-1),"")</f>
        <v>44676</v>
      </c>
      <c r="B378" s="17">
        <f>IFERROR(_xlfn.XLOOKUP([1]!INVENTARIO[[#This Row],[CODIGO CONCATENADO]],[1]!Tabla1[[CODIGO CONCATENADO ]],[1]!Tabla1[FECHA],,0,-1),"")</f>
        <v>44676</v>
      </c>
      <c r="C378" s="18" t="str">
        <f>+[1]!Tabla3[[#This Row],[Secuencia]]</f>
        <v>HER0137</v>
      </c>
      <c r="D378" s="19" t="str">
        <f>+[1]!Tabla3[[#This Row],[Descripcion]]</f>
        <v>CASCO PROTECTOR INTEGRAL CON VISERA TALLA L</v>
      </c>
      <c r="E378" s="18" t="str">
        <f>+[1]!Tabla3[[#This Row],[Unidad de medida]]</f>
        <v>UNIDAD</v>
      </c>
      <c r="F378" s="20">
        <f>+[1]!INVENTARIO[[#This Row],[CANTIDAD INICIAL]]+[1]!INVENTARIO[[#This Row],[ENTRADAS]]-[1]!INVENTARIO[[#This Row],[SALIDAS]]+[1]!INVENTARIO[[#This Row],[AJUSTES]]</f>
        <v>29</v>
      </c>
      <c r="G378" s="21">
        <f>IFERROR(_xlfn.XLOOKUP([1]!INVENTARIO[[#This Row],[CODIGO CONCATENADO]],[1]!Tabla1[[CODIGO CONCATENADO ]],[1]!Tabla1[COSTO],,0,-1),"")</f>
        <v>2500</v>
      </c>
      <c r="H378" s="21">
        <f>+IFERROR([1]!INVENTARIO[[#This Row],[STOCK (BALANCE)]]*[1]!INVENTARIO[[#This Row],[COSTO UNITARIO]],"")</f>
        <v>72500</v>
      </c>
    </row>
    <row r="379" spans="1:8" x14ac:dyDescent="0.25">
      <c r="A379" s="12">
        <f>IFERROR(_xlfn.XLOOKUP([1]!INVENTARIO[[#This Row],[CODIGO CONCATENADO]],[1]!Tabla1[[CODIGO CONCATENADO ]],[1]!Tabla1[FECHA],,0,-1),"")</f>
        <v>44676</v>
      </c>
      <c r="B379" s="12">
        <f>IFERROR(_xlfn.XLOOKUP([1]!INVENTARIO[[#This Row],[CODIGO CONCATENADO]],[1]!Tabla1[[CODIGO CONCATENADO ]],[1]!Tabla1[FECHA],,0,-1),"")</f>
        <v>44676</v>
      </c>
      <c r="C379" s="13" t="str">
        <f>+[1]!Tabla3[[#This Row],[Secuencia]]</f>
        <v>HER0138</v>
      </c>
      <c r="D379" s="14" t="str">
        <f>+[1]!Tabla3[[#This Row],[Descripcion]]</f>
        <v>CASCO PROTECTOR INTEGRAL CON VISERA TALLA XL</v>
      </c>
      <c r="E379" s="13" t="str">
        <f>+[1]!Tabla3[[#This Row],[Unidad de medida]]</f>
        <v>UNIDAD</v>
      </c>
      <c r="F379" s="15">
        <f>+[1]!INVENTARIO[[#This Row],[CANTIDAD INICIAL]]+[1]!INVENTARIO[[#This Row],[ENTRADAS]]-[1]!INVENTARIO[[#This Row],[SALIDAS]]+[1]!INVENTARIO[[#This Row],[AJUSTES]]</f>
        <v>10</v>
      </c>
      <c r="G379" s="16">
        <f>IFERROR(_xlfn.XLOOKUP([1]!INVENTARIO[[#This Row],[CODIGO CONCATENADO]],[1]!Tabla1[[CODIGO CONCATENADO ]],[1]!Tabla1[COSTO],,0,-1),"")</f>
        <v>2500</v>
      </c>
      <c r="H379" s="16">
        <f>+IFERROR([1]!INVENTARIO[[#This Row],[STOCK (BALANCE)]]*[1]!INVENTARIO[[#This Row],[COSTO UNITARIO]],"")</f>
        <v>25000</v>
      </c>
    </row>
    <row r="380" spans="1:8" x14ac:dyDescent="0.25">
      <c r="A380" s="17">
        <f>IFERROR(_xlfn.XLOOKUP([1]!INVENTARIO[[#This Row],[CODIGO CONCATENADO]],[1]!Tabla1[[CODIGO CONCATENADO ]],[1]!Tabla1[FECHA],,0,-1),"")</f>
        <v>44685</v>
      </c>
      <c r="B380" s="17">
        <f>IFERROR(_xlfn.XLOOKUP([1]!INVENTARIO[[#This Row],[CODIGO CONCATENADO]],[1]!Tabla1[[CODIGO CONCATENADO ]],[1]!Tabla1[FECHA],,0,-1),"")</f>
        <v>44685</v>
      </c>
      <c r="C380" s="18" t="str">
        <f>+[1]!Tabla3[[#This Row],[Secuencia]]</f>
        <v>HER0139</v>
      </c>
      <c r="D380" s="19" t="str">
        <f>+[1]!Tabla3[[#This Row],[Descripcion]]</f>
        <v>CINTA METRICA DE 8 METROS TRUPPER EXPERT</v>
      </c>
      <c r="E380" s="18" t="str">
        <f>+[1]!Tabla3[[#This Row],[Unidad de medida]]</f>
        <v>UNIDAD</v>
      </c>
      <c r="F380" s="20">
        <f>+[1]!INVENTARIO[[#This Row],[CANTIDAD INICIAL]]+[1]!INVENTARIO[[#This Row],[ENTRADAS]]-[1]!INVENTARIO[[#This Row],[SALIDAS]]+[1]!INVENTARIO[[#This Row],[AJUSTES]]</f>
        <v>4</v>
      </c>
      <c r="G380" s="21">
        <f>IFERROR(_xlfn.XLOOKUP([1]!INVENTARIO[[#This Row],[CODIGO CONCATENADO]],[1]!Tabla1[[CODIGO CONCATENADO ]],[1]!Tabla1[COSTO],,0,-1),"")</f>
        <v>730.17</v>
      </c>
      <c r="H380" s="21">
        <f>+IFERROR([1]!INVENTARIO[[#This Row],[STOCK (BALANCE)]]*[1]!INVENTARIO[[#This Row],[COSTO UNITARIO]],"")</f>
        <v>2920.68</v>
      </c>
    </row>
    <row r="381" spans="1:8" x14ac:dyDescent="0.25">
      <c r="A381" s="12">
        <f>IFERROR(_xlfn.XLOOKUP([1]!INVENTARIO[[#This Row],[CODIGO CONCATENADO]],[1]!Tabla1[[CODIGO CONCATENADO ]],[1]!Tabla1[FECHA],,0,-1),"")</f>
        <v>44699</v>
      </c>
      <c r="B381" s="12">
        <f>IFERROR(_xlfn.XLOOKUP([1]!INVENTARIO[[#This Row],[CODIGO CONCATENADO]],[1]!Tabla1[[CODIGO CONCATENADO ]],[1]!Tabla1[FECHA],,0,-1),"")</f>
        <v>44699</v>
      </c>
      <c r="C381" s="13" t="str">
        <f>+[1]!Tabla3[[#This Row],[Secuencia]]</f>
        <v>HER0140</v>
      </c>
      <c r="D381" s="14" t="str">
        <f>+[1]!Tabla3[[#This Row],[Descripcion]]</f>
        <v>LLAVINES PARA  GAVETAS ESCRITORIO DE MADERA</v>
      </c>
      <c r="E381" s="13" t="str">
        <f>+[1]!Tabla3[[#This Row],[Unidad de medida]]</f>
        <v>UNIDAD</v>
      </c>
      <c r="F381" s="15">
        <f>+[1]!INVENTARIO[[#This Row],[CANTIDAD INICIAL]]+[1]!INVENTARIO[[#This Row],[ENTRADAS]]-[1]!INVENTARIO[[#This Row],[SALIDAS]]+[1]!INVENTARIO[[#This Row],[AJUSTES]]</f>
        <v>10</v>
      </c>
      <c r="G381" s="16">
        <f>IFERROR(_xlfn.XLOOKUP([1]!INVENTARIO[[#This Row],[CODIGO CONCATENADO]],[1]!Tabla1[[CODIGO CONCATENADO ]],[1]!Tabla1[COSTO],,0,-1),"")</f>
        <v>132.25</v>
      </c>
      <c r="H381" s="16">
        <f>+IFERROR([1]!INVENTARIO[[#This Row],[STOCK (BALANCE)]]*[1]!INVENTARIO[[#This Row],[COSTO UNITARIO]],"")</f>
        <v>1322.5</v>
      </c>
    </row>
    <row r="382" spans="1:8" x14ac:dyDescent="0.25">
      <c r="A382" s="17">
        <f>IFERROR(_xlfn.XLOOKUP([1]!INVENTARIO[[#This Row],[CODIGO CONCATENADO]],[1]!Tabla1[[CODIGO CONCATENADO ]],[1]!Tabla1[FECHA],,0,-1),"")</f>
        <v>44705</v>
      </c>
      <c r="B382" s="17">
        <f>IFERROR(_xlfn.XLOOKUP([1]!INVENTARIO[[#This Row],[CODIGO CONCATENADO]],[1]!Tabla1[[CODIGO CONCATENADO ]],[1]!Tabla1[FECHA],,0,-1),"")</f>
        <v>44705</v>
      </c>
      <c r="C382" s="18" t="str">
        <f>+[1]!Tabla3[[#This Row],[Secuencia]]</f>
        <v>HER0141</v>
      </c>
      <c r="D382" s="19" t="str">
        <f>+[1]!Tabla3[[#This Row],[Descripcion]]</f>
        <v>DISCO PULIR #60</v>
      </c>
      <c r="E382" s="18" t="str">
        <f>+[1]!Tabla3[[#This Row],[Unidad de medida]]</f>
        <v>UNIDAD</v>
      </c>
      <c r="F382" s="20">
        <f>+[1]!INVENTARIO[[#This Row],[CANTIDAD INICIAL]]+[1]!INVENTARIO[[#This Row],[ENTRADAS]]-[1]!INVENTARIO[[#This Row],[SALIDAS]]+[1]!INVENTARIO[[#This Row],[AJUSTES]]</f>
        <v>50</v>
      </c>
      <c r="G382" s="21">
        <f>IFERROR(_xlfn.XLOOKUP([1]!INVENTARIO[[#This Row],[CODIGO CONCATENADO]],[1]!Tabla1[[CODIGO CONCATENADO ]],[1]!Tabla1[COSTO],,0,-1),"")</f>
        <v>55.2</v>
      </c>
      <c r="H382" s="21">
        <f>+IFERROR([1]!INVENTARIO[[#This Row],[STOCK (BALANCE)]]*[1]!INVENTARIO[[#This Row],[COSTO UNITARIO]],"")</f>
        <v>2760</v>
      </c>
    </row>
    <row r="383" spans="1:8" x14ac:dyDescent="0.25">
      <c r="A383" s="12">
        <f>IFERROR(_xlfn.XLOOKUP([1]!INVENTARIO[[#This Row],[CODIGO CONCATENADO]],[1]!Tabla1[[CODIGO CONCATENADO ]],[1]!Tabla1[FECHA],,0,-1),"")</f>
        <v>44705</v>
      </c>
      <c r="B383" s="12">
        <f>IFERROR(_xlfn.XLOOKUP([1]!INVENTARIO[[#This Row],[CODIGO CONCATENADO]],[1]!Tabla1[[CODIGO CONCATENADO ]],[1]!Tabla1[FECHA],,0,-1),"")</f>
        <v>44705</v>
      </c>
      <c r="C383" s="13" t="str">
        <f>+[1]!Tabla3[[#This Row],[Secuencia]]</f>
        <v>HER0142</v>
      </c>
      <c r="D383" s="14" t="str">
        <f>+[1]!Tabla3[[#This Row],[Descripcion]]</f>
        <v>ROLLO DE HILO DE NYLON #15</v>
      </c>
      <c r="E383" s="13" t="str">
        <f>+[1]!Tabla3[[#This Row],[Unidad de medida]]</f>
        <v>UNIDAD</v>
      </c>
      <c r="F383" s="15">
        <f>+[1]!INVENTARIO[[#This Row],[CANTIDAD INICIAL]]+[1]!INVENTARIO[[#This Row],[ENTRADAS]]-[1]!INVENTARIO[[#This Row],[SALIDAS]]+[1]!INVENTARIO[[#This Row],[AJUSTES]]</f>
        <v>2</v>
      </c>
      <c r="G383" s="16">
        <f>IFERROR(_xlfn.XLOOKUP([1]!INVENTARIO[[#This Row],[CODIGO CONCATENADO]],[1]!Tabla1[[CODIGO CONCATENADO ]],[1]!Tabla1[COSTO],,0,-1),"")</f>
        <v>145.21</v>
      </c>
      <c r="H383" s="16">
        <f>+IFERROR([1]!INVENTARIO[[#This Row],[STOCK (BALANCE)]]*[1]!INVENTARIO[[#This Row],[COSTO UNITARIO]],"")</f>
        <v>290.42</v>
      </c>
    </row>
    <row r="384" spans="1:8" x14ac:dyDescent="0.25">
      <c r="A384" s="17">
        <f>IFERROR(_xlfn.XLOOKUP([1]!INVENTARIO[[#This Row],[CODIGO CONCATENADO]],[1]!Tabla1[[CODIGO CONCATENADO ]],[1]!Tabla1[FECHA],,0,-1),"")</f>
        <v>44701</v>
      </c>
      <c r="B384" s="17">
        <f>IFERROR(_xlfn.XLOOKUP([1]!INVENTARIO[[#This Row],[CODIGO CONCATENADO]],[1]!Tabla1[[CODIGO CONCATENADO ]],[1]!Tabla1[FECHA],,0,-1),"")</f>
        <v>44701</v>
      </c>
      <c r="C384" s="18" t="str">
        <f>+[1]!Tabla3[[#This Row],[Secuencia]]</f>
        <v>HER0143</v>
      </c>
      <c r="D384" s="19" t="str">
        <f>+[1]!Tabla3[[#This Row],[Descripcion]]</f>
        <v>TORNILLOS DIABLITOS 3X8</v>
      </c>
      <c r="E384" s="18" t="str">
        <f>+[1]!Tabla3[[#This Row],[Unidad de medida]]</f>
        <v>UNIDAD</v>
      </c>
      <c r="F384" s="20">
        <f>+[1]!INVENTARIO[[#This Row],[CANTIDAD INICIAL]]+[1]!INVENTARIO[[#This Row],[ENTRADAS]]-[1]!INVENTARIO[[#This Row],[SALIDAS]]+[1]!INVENTARIO[[#This Row],[AJUSTES]]</f>
        <v>200</v>
      </c>
      <c r="G384" s="21">
        <f>IFERROR(_xlfn.XLOOKUP([1]!INVENTARIO[[#This Row],[CODIGO CONCATENADO]],[1]!Tabla1[[CODIGO CONCATENADO ]],[1]!Tabla1[COSTO],,0,-1),"")</f>
        <v>1.38</v>
      </c>
      <c r="H384" s="21">
        <f>+IFERROR([1]!INVENTARIO[[#This Row],[STOCK (BALANCE)]]*[1]!INVENTARIO[[#This Row],[COSTO UNITARIO]],"")</f>
        <v>276</v>
      </c>
    </row>
    <row r="385" spans="1:8" x14ac:dyDescent="0.25">
      <c r="A385" s="12">
        <f>IFERROR(_xlfn.XLOOKUP([1]!INVENTARIO[[#This Row],[CODIGO CONCATENADO]],[1]!Tabla1[[CODIGO CONCATENADO ]],[1]!Tabla1[FECHA],,0,-1),"")</f>
        <v>44701</v>
      </c>
      <c r="B385" s="12">
        <f>IFERROR(_xlfn.XLOOKUP([1]!INVENTARIO[[#This Row],[CODIGO CONCATENADO]],[1]!Tabla1[[CODIGO CONCATENADO ]],[1]!Tabla1[FECHA],,0,-1),"")</f>
        <v>44701</v>
      </c>
      <c r="C385" s="13" t="str">
        <f>+[1]!Tabla3[[#This Row],[Secuencia]]</f>
        <v>HER0144</v>
      </c>
      <c r="D385" s="14" t="str">
        <f>+[1]!Tabla3[[#This Row],[Descripcion]]</f>
        <v>TORNILLOS DIABLITOS 3X14 (EXISTENCIA PREVIA)</v>
      </c>
      <c r="E385" s="13" t="str">
        <f>+[1]!Tabla3[[#This Row],[Unidad de medida]]</f>
        <v>UNIDAD</v>
      </c>
      <c r="F385" s="15">
        <f>+[1]!INVENTARIO[[#This Row],[CANTIDAD INICIAL]]+[1]!INVENTARIO[[#This Row],[ENTRADAS]]-[1]!INVENTARIO[[#This Row],[SALIDAS]]+[1]!INVENTARIO[[#This Row],[AJUSTES]]</f>
        <v>200</v>
      </c>
      <c r="G385" s="16">
        <f>IFERROR(_xlfn.XLOOKUP([1]!INVENTARIO[[#This Row],[CODIGO CONCATENADO]],[1]!Tabla1[[CODIGO CONCATENADO ]],[1]!Tabla1[COSTO],,0,-1),"")</f>
        <v>3.62</v>
      </c>
      <c r="H385" s="16">
        <f>+IFERROR([1]!INVENTARIO[[#This Row],[STOCK (BALANCE)]]*[1]!INVENTARIO[[#This Row],[COSTO UNITARIO]],"")</f>
        <v>724</v>
      </c>
    </row>
    <row r="386" spans="1:8" x14ac:dyDescent="0.25">
      <c r="A386" s="17">
        <f>IFERROR(_xlfn.XLOOKUP([1]!INVENTARIO[[#This Row],[CODIGO CONCATENADO]],[1]!Tabla1[[CODIGO CONCATENADO ]],[1]!Tabla1[FECHA],,0,-1),"")</f>
        <v>44699</v>
      </c>
      <c r="B386" s="17">
        <f>IFERROR(_xlfn.XLOOKUP([1]!INVENTARIO[[#This Row],[CODIGO CONCATENADO]],[1]!Tabla1[[CODIGO CONCATENADO ]],[1]!Tabla1[FECHA],,0,-1),"")</f>
        <v>44699</v>
      </c>
      <c r="C386" s="18" t="str">
        <f>+[1]!Tabla3[[#This Row],[Secuencia]]</f>
        <v>HER0145</v>
      </c>
      <c r="D386" s="19" t="str">
        <f>+[1]!Tabla3[[#This Row],[Descripcion]]</f>
        <v>TORNILLOS DIABLITOS 2X8 (EXISTENCIA PREVIA)</v>
      </c>
      <c r="E386" s="18" t="str">
        <f>+[1]!Tabla3[[#This Row],[Unidad de medida]]</f>
        <v>UNIDAD</v>
      </c>
      <c r="F386" s="20">
        <f>+[1]!INVENTARIO[[#This Row],[CANTIDAD INICIAL]]+[1]!INVENTARIO[[#This Row],[ENTRADAS]]-[1]!INVENTARIO[[#This Row],[SALIDAS]]+[1]!INVENTARIO[[#This Row],[AJUSTES]]</f>
        <v>200</v>
      </c>
      <c r="G386" s="21">
        <f>IFERROR(_xlfn.XLOOKUP([1]!INVENTARIO[[#This Row],[CODIGO CONCATENADO]],[1]!Tabla1[[CODIGO CONCATENADO ]],[1]!Tabla1[COSTO],,0,-1),"")</f>
        <v>0.86</v>
      </c>
      <c r="H386" s="21">
        <f>+IFERROR([1]!INVENTARIO[[#This Row],[STOCK (BALANCE)]]*[1]!INVENTARIO[[#This Row],[COSTO UNITARIO]],"")</f>
        <v>172</v>
      </c>
    </row>
    <row r="387" spans="1:8" x14ac:dyDescent="0.25">
      <c r="A387" s="12">
        <f>IFERROR(_xlfn.XLOOKUP([1]!INVENTARIO[[#This Row],[CODIGO CONCATENADO]],[1]!Tabla1[[CODIGO CONCATENADO ]],[1]!Tabla1[FECHA],,0,-1),"")</f>
        <v>44705</v>
      </c>
      <c r="B387" s="12">
        <f>IFERROR(_xlfn.XLOOKUP([1]!INVENTARIO[[#This Row],[CODIGO CONCATENADO]],[1]!Tabla1[[CODIGO CONCATENADO ]],[1]!Tabla1[FECHA],,0,-1),"")</f>
        <v>44705</v>
      </c>
      <c r="C387" s="13" t="str">
        <f>+[1]!Tabla3[[#This Row],[Secuencia]]</f>
        <v>HER0146</v>
      </c>
      <c r="D387" s="14" t="str">
        <f>+[1]!Tabla3[[#This Row],[Descripcion]]</f>
        <v>DISCO PULIR METAL #120</v>
      </c>
      <c r="E387" s="13" t="str">
        <f>+[1]!Tabla3[[#This Row],[Unidad de medida]]</f>
        <v>UNIDAD</v>
      </c>
      <c r="F387" s="15">
        <f>+[1]!INVENTARIO[[#This Row],[CANTIDAD INICIAL]]+[1]!INVENTARIO[[#This Row],[ENTRADAS]]-[1]!INVENTARIO[[#This Row],[SALIDAS]]+[1]!INVENTARIO[[#This Row],[AJUSTES]]</f>
        <v>48</v>
      </c>
      <c r="G387" s="16">
        <f>IFERROR(_xlfn.XLOOKUP([1]!INVENTARIO[[#This Row],[CODIGO CONCATENADO]],[1]!Tabla1[[CODIGO CONCATENADO ]],[1]!Tabla1[COSTO],,0,-1),"")</f>
        <v>57</v>
      </c>
      <c r="H387" s="16">
        <f>+IFERROR([1]!INVENTARIO[[#This Row],[STOCK (BALANCE)]]*[1]!INVENTARIO[[#This Row],[COSTO UNITARIO]],"")</f>
        <v>2736</v>
      </c>
    </row>
    <row r="388" spans="1:8" x14ac:dyDescent="0.25">
      <c r="A388" s="17">
        <f>IFERROR(_xlfn.XLOOKUP([1]!INVENTARIO[[#This Row],[CODIGO CONCATENADO]],[1]!Tabla1[[CODIGO CONCATENADO ]],[1]!Tabla1[FECHA],,0,-1),"")</f>
        <v>44739</v>
      </c>
      <c r="B388" s="17">
        <f>IFERROR(_xlfn.XLOOKUP([1]!INVENTARIO[[#This Row],[CODIGO CONCATENADO]],[1]!Tabla1[[CODIGO CONCATENADO ]],[1]!Tabla1[FECHA],,0,-1),"")</f>
        <v>44739</v>
      </c>
      <c r="C388" s="18" t="str">
        <f>+[1]!Tabla3[[#This Row],[Secuencia]]</f>
        <v>INS0001</v>
      </c>
      <c r="D388" s="19" t="str">
        <f>+[1]!Tabla3[[#This Row],[Descripcion]]</f>
        <v>AGUA 16 ONZA  20/1 ALASKA  (BOTELLITA)</v>
      </c>
      <c r="E388" s="18" t="str">
        <f>+[1]!Tabla3[[#This Row],[Unidad de medida]]</f>
        <v>FARDOS</v>
      </c>
      <c r="F388" s="20">
        <f>+[1]!INVENTARIO[[#This Row],[CANTIDAD INICIAL]]+[1]!INVENTARIO[[#This Row],[ENTRADAS]]-[1]!INVENTARIO[[#This Row],[SALIDAS]]+[1]!INVENTARIO[[#This Row],[AJUSTES]]</f>
        <v>276</v>
      </c>
      <c r="G388" s="21">
        <f>IFERROR(_xlfn.XLOOKUP([1]!INVENTARIO[[#This Row],[CODIGO CONCATENADO]],[1]!Tabla1[[CODIGO CONCATENADO ]],[1]!Tabla1[COSTO],,0,-1),"")</f>
        <v>125</v>
      </c>
      <c r="H388" s="21">
        <f>+IFERROR([1]!INVENTARIO[[#This Row],[STOCK (BALANCE)]]*[1]!INVENTARIO[[#This Row],[COSTO UNITARIO]],"")</f>
        <v>34500</v>
      </c>
    </row>
    <row r="389" spans="1:8" x14ac:dyDescent="0.25">
      <c r="A389" s="12">
        <f>IFERROR(_xlfn.XLOOKUP([1]!INVENTARIO[[#This Row],[CODIGO CONCATENADO]],[1]!Tabla1[[CODIGO CONCATENADO ]],[1]!Tabla1[FECHA],,0,-1),"")</f>
        <v>44638</v>
      </c>
      <c r="B389" s="12">
        <f>IFERROR(_xlfn.XLOOKUP([1]!INVENTARIO[[#This Row],[CODIGO CONCATENADO]],[1]!Tabla1[[CODIGO CONCATENADO ]],[1]!Tabla1[FECHA],,0,-1),"")</f>
        <v>44638</v>
      </c>
      <c r="C389" s="13" t="str">
        <f>+[1]!Tabla3[[#This Row],[Secuencia]]</f>
        <v>INS0002</v>
      </c>
      <c r="D389" s="14" t="str">
        <f>+[1]!Tabla3[[#This Row],[Descripcion]]</f>
        <v>AZUCAR BLANCA PAQ. DE 5 LIBRAS</v>
      </c>
      <c r="E389" s="13" t="str">
        <f>+[1]!Tabla3[[#This Row],[Unidad de medida]]</f>
        <v>PAQUETES/5LIBRAS</v>
      </c>
      <c r="F389" s="15">
        <f>+[1]!INVENTARIO[[#This Row],[CANTIDAD INICIAL]]+[1]!INVENTARIO[[#This Row],[ENTRADAS]]-[1]!INVENTARIO[[#This Row],[SALIDAS]]+[1]!INVENTARIO[[#This Row],[AJUSTES]]</f>
        <v>23</v>
      </c>
      <c r="G389" s="16">
        <f>IFERROR(_xlfn.XLOOKUP([1]!INVENTARIO[[#This Row],[CODIGO CONCATENADO]],[1]!Tabla1[[CODIGO CONCATENADO ]],[1]!Tabla1[COSTO],,0,-1),"")</f>
        <v>140.4</v>
      </c>
      <c r="H389" s="16">
        <f>+IFERROR([1]!INVENTARIO[[#This Row],[STOCK (BALANCE)]]*[1]!INVENTARIO[[#This Row],[COSTO UNITARIO]],"")</f>
        <v>3229.2000000000003</v>
      </c>
    </row>
    <row r="390" spans="1:8" x14ac:dyDescent="0.25">
      <c r="A390" s="17">
        <f>IFERROR(_xlfn.XLOOKUP([1]!INVENTARIO[[#This Row],[CODIGO CONCATENADO]],[1]!Tabla1[[CODIGO CONCATENADO ]],[1]!Tabla1[FECHA],,0,-1),"")</f>
        <v>44638</v>
      </c>
      <c r="B390" s="17">
        <f>IFERROR(_xlfn.XLOOKUP([1]!INVENTARIO[[#This Row],[CODIGO CONCATENADO]],[1]!Tabla1[[CODIGO CONCATENADO ]],[1]!Tabla1[FECHA],,0,-1),"")</f>
        <v>44638</v>
      </c>
      <c r="C390" s="18" t="str">
        <f>+[1]!Tabla3[[#This Row],[Secuencia]]</f>
        <v>INS0003</v>
      </c>
      <c r="D390" s="19" t="str">
        <f>+[1]!Tabla3[[#This Row],[Descripcion]]</f>
        <v>AZUCAR CREMA PAQ. DE 5 LIBRAS</v>
      </c>
      <c r="E390" s="18" t="str">
        <f>+[1]!Tabla3[[#This Row],[Unidad de medida]]</f>
        <v>PAQUETES/5LIBRAS</v>
      </c>
      <c r="F390" s="20">
        <f>+[1]!INVENTARIO[[#This Row],[CANTIDAD INICIAL]]+[1]!INVENTARIO[[#This Row],[ENTRADAS]]-[1]!INVENTARIO[[#This Row],[SALIDAS]]+[1]!INVENTARIO[[#This Row],[AJUSTES]]</f>
        <v>87</v>
      </c>
      <c r="G390" s="21">
        <f>IFERROR(_xlfn.XLOOKUP([1]!INVENTARIO[[#This Row],[CODIGO CONCATENADO]],[1]!Tabla1[[CODIGO CONCATENADO ]],[1]!Tabla1[COSTO],,0,-1),"")</f>
        <v>120.51</v>
      </c>
      <c r="H390" s="21">
        <f>+IFERROR([1]!INVENTARIO[[#This Row],[STOCK (BALANCE)]]*[1]!INVENTARIO[[#This Row],[COSTO UNITARIO]],"")</f>
        <v>10484.370000000001</v>
      </c>
    </row>
    <row r="391" spans="1:8" x14ac:dyDescent="0.25">
      <c r="A391" s="12">
        <f>IFERROR(_xlfn.XLOOKUP([1]!INVENTARIO[[#This Row],[CODIGO CONCATENADO]],[1]!Tabla1[[CODIGO CONCATENADO ]],[1]!Tabla1[FECHA],,0,-1),"")</f>
        <v>43686</v>
      </c>
      <c r="B391" s="12">
        <f>IFERROR(_xlfn.XLOOKUP([1]!INVENTARIO[[#This Row],[CODIGO CONCATENADO]],[1]!Tabla1[[CODIGO CONCATENADO ]],[1]!Tabla1[FECHA],,0,-1),"")</f>
        <v>43686</v>
      </c>
      <c r="C391" s="13" t="str">
        <f>+[1]!Tabla3[[#This Row],[Secuencia]]</f>
        <v>INS0004</v>
      </c>
      <c r="D391" s="14" t="str">
        <f>+[1]!Tabla3[[#This Row],[Descripcion]]</f>
        <v>AZUCAR DE DIETA 100/1</v>
      </c>
      <c r="E391" s="13" t="str">
        <f>+[1]!Tabla3[[#This Row],[Unidad de medida]]</f>
        <v>CAJAS DE 100 UNID.</v>
      </c>
      <c r="F391" s="15">
        <f>+[1]!INVENTARIO[[#This Row],[CANTIDAD INICIAL]]+[1]!INVENTARIO[[#This Row],[ENTRADAS]]-[1]!INVENTARIO[[#This Row],[SALIDAS]]+[1]!INVENTARIO[[#This Row],[AJUSTES]]</f>
        <v>0</v>
      </c>
      <c r="G391" s="16">
        <f>IFERROR(_xlfn.XLOOKUP([1]!INVENTARIO[[#This Row],[CODIGO CONCATENADO]],[1]!Tabla1[[CODIGO CONCATENADO ]],[1]!Tabla1[COSTO],,0,-1),"")</f>
        <v>796.5</v>
      </c>
      <c r="H391" s="16">
        <f>+IFERROR([1]!INVENTARIO[[#This Row],[STOCK (BALANCE)]]*[1]!INVENTARIO[[#This Row],[COSTO UNITARIO]],"")</f>
        <v>0</v>
      </c>
    </row>
    <row r="392" spans="1:8" x14ac:dyDescent="0.25">
      <c r="A392" s="17">
        <f>IFERROR(_xlfn.XLOOKUP([1]!INVENTARIO[[#This Row],[CODIGO CONCATENADO]],[1]!Tabla1[[CODIGO CONCATENADO ]],[1]!Tabla1[FECHA],,0,-1),"")</f>
        <v>44106</v>
      </c>
      <c r="B392" s="17">
        <f>IFERROR(_xlfn.XLOOKUP([1]!INVENTARIO[[#This Row],[CODIGO CONCATENADO]],[1]!Tabla1[[CODIGO CONCATENADO ]],[1]!Tabla1[FECHA],,0,-1),"")</f>
        <v>44106</v>
      </c>
      <c r="C392" s="18" t="str">
        <f>+[1]!Tabla3[[#This Row],[Secuencia]]</f>
        <v>INS0005</v>
      </c>
      <c r="D392" s="19" t="str">
        <f>+[1]!Tabla3[[#This Row],[Descripcion]]</f>
        <v>AZUCAR DE DIETA 1000/1</v>
      </c>
      <c r="E392" s="18" t="str">
        <f>+[1]!Tabla3[[#This Row],[Unidad de medida]]</f>
        <v>CAJAS DE 1000 UNID.</v>
      </c>
      <c r="F392" s="20">
        <f>+[1]!INVENTARIO[[#This Row],[CANTIDAD INICIAL]]+[1]!INVENTARIO[[#This Row],[ENTRADAS]]-[1]!INVENTARIO[[#This Row],[SALIDAS]]+[1]!INVENTARIO[[#This Row],[AJUSTES]]</f>
        <v>15</v>
      </c>
      <c r="G392" s="21">
        <f>IFERROR(_xlfn.XLOOKUP([1]!INVENTARIO[[#This Row],[CODIGO CONCATENADO]],[1]!Tabla1[[CODIGO CONCATENADO ]],[1]!Tabla1[COSTO],,0,-1),"")</f>
        <v>1260</v>
      </c>
      <c r="H392" s="21">
        <f>+IFERROR([1]!INVENTARIO[[#This Row],[STOCK (BALANCE)]]*[1]!INVENTARIO[[#This Row],[COSTO UNITARIO]],"")</f>
        <v>18900</v>
      </c>
    </row>
    <row r="393" spans="1:8" x14ac:dyDescent="0.25">
      <c r="A393" s="12">
        <f>IFERROR(_xlfn.XLOOKUP([1]!INVENTARIO[[#This Row],[CODIGO CONCATENADO]],[1]!Tabla1[[CODIGO CONCATENADO ]],[1]!Tabla1[FECHA],,0,-1),"")</f>
        <v>44378</v>
      </c>
      <c r="B393" s="12">
        <f>IFERROR(_xlfn.XLOOKUP([1]!INVENTARIO[[#This Row],[CODIGO CONCATENADO]],[1]!Tabla1[[CODIGO CONCATENADO ]],[1]!Tabla1[FECHA],,0,-1),"")</f>
        <v>44378</v>
      </c>
      <c r="C393" s="13" t="str">
        <f>+[1]!Tabla3[[#This Row],[Secuencia]]</f>
        <v>INS0006</v>
      </c>
      <c r="D393" s="14" t="str">
        <f>+[1]!Tabla3[[#This Row],[Descripcion]]</f>
        <v>AZUCAR DE DIETA  ESPLENDA 300/1</v>
      </c>
      <c r="E393" s="13" t="str">
        <f>+[1]!Tabla3[[#This Row],[Unidad de medida]]</f>
        <v>CAJAS DE 300 UNID.</v>
      </c>
      <c r="F393" s="15">
        <f>+[1]!INVENTARIO[[#This Row],[CANTIDAD INICIAL]]+[1]!INVENTARIO[[#This Row],[ENTRADAS]]-[1]!INVENTARIO[[#This Row],[SALIDAS]]+[1]!INVENTARIO[[#This Row],[AJUSTES]]</f>
        <v>44</v>
      </c>
      <c r="G393" s="16">
        <f>IFERROR(_xlfn.XLOOKUP([1]!INVENTARIO[[#This Row],[CODIGO CONCATENADO]],[1]!Tabla1[[CODIGO CONCATENADO ]],[1]!Tabla1[COSTO],,0,-1),"")</f>
        <v>570</v>
      </c>
      <c r="H393" s="16">
        <f>+IFERROR([1]!INVENTARIO[[#This Row],[STOCK (BALANCE)]]*[1]!INVENTARIO[[#This Row],[COSTO UNITARIO]],"")</f>
        <v>25080</v>
      </c>
    </row>
    <row r="394" spans="1:8" x14ac:dyDescent="0.25">
      <c r="A394" s="17">
        <f>IFERROR(_xlfn.XLOOKUP([1]!INVENTARIO[[#This Row],[CODIGO CONCATENADO]],[1]!Tabla1[[CODIGO CONCATENADO ]],[1]!Tabla1[FECHA],,0,-1),"")</f>
        <v>44119</v>
      </c>
      <c r="B394" s="17">
        <f>IFERROR(_xlfn.XLOOKUP([1]!INVENTARIO[[#This Row],[CODIGO CONCATENADO]],[1]!Tabla1[[CODIGO CONCATENADO ]],[1]!Tabla1[FECHA],,0,-1),"")</f>
        <v>44119</v>
      </c>
      <c r="C394" s="18" t="str">
        <f>+[1]!Tabla3[[#This Row],[Secuencia]]</f>
        <v>INS0007</v>
      </c>
      <c r="D394" s="19" t="str">
        <f>+[1]!Tabla3[[#This Row],[Descripcion]]</f>
        <v xml:space="preserve">AZUCAR EN SOBRE CREMA  500/1 </v>
      </c>
      <c r="E394" s="18" t="str">
        <f>+[1]!Tabla3[[#This Row],[Unidad de medida]]</f>
        <v>PAQUETES 500/1</v>
      </c>
      <c r="F394" s="20">
        <f>+[1]!INVENTARIO[[#This Row],[CANTIDAD INICIAL]]+[1]!INVENTARIO[[#This Row],[ENTRADAS]]-[1]!INVENTARIO[[#This Row],[SALIDAS]]+[1]!INVENTARIO[[#This Row],[AJUSTES]]</f>
        <v>2</v>
      </c>
      <c r="G394" s="21">
        <f>IFERROR(_xlfn.XLOOKUP([1]!INVENTARIO[[#This Row],[CODIGO CONCATENADO]],[1]!Tabla1[[CODIGO CONCATENADO ]],[1]!Tabla1[COSTO],,0,-1),"")</f>
        <v>575</v>
      </c>
      <c r="H394" s="21">
        <f>+IFERROR([1]!INVENTARIO[[#This Row],[STOCK (BALANCE)]]*[1]!INVENTARIO[[#This Row],[COSTO UNITARIO]],"")</f>
        <v>1150</v>
      </c>
    </row>
    <row r="395" spans="1:8" x14ac:dyDescent="0.25">
      <c r="A395" s="12">
        <f>IFERROR(_xlfn.XLOOKUP([1]!INVENTARIO[[#This Row],[CODIGO CONCATENADO]],[1]!Tabla1[[CODIGO CONCATENADO ]],[1]!Tabla1[FECHA],,0,-1),"")</f>
        <v>44645</v>
      </c>
      <c r="B395" s="12">
        <f>IFERROR(_xlfn.XLOOKUP([1]!INVENTARIO[[#This Row],[CODIGO CONCATENADO]],[1]!Tabla1[[CODIGO CONCATENADO ]],[1]!Tabla1[FECHA],,0,-1),"")</f>
        <v>44645</v>
      </c>
      <c r="C395" s="13" t="str">
        <f>+[1]!Tabla3[[#This Row],[Secuencia]]</f>
        <v>INS0008</v>
      </c>
      <c r="D395" s="14" t="str">
        <f>+[1]!Tabla3[[#This Row],[Descripcion]]</f>
        <v>BARRAS DE GRANOLA Y MIEL NATURE VALLEY</v>
      </c>
      <c r="E395" s="13" t="str">
        <f>+[1]!Tabla3[[#This Row],[Unidad de medida]]</f>
        <v>CAJAS</v>
      </c>
      <c r="F395" s="15">
        <f>+[1]!INVENTARIO[[#This Row],[CANTIDAD INICIAL]]+[1]!INVENTARIO[[#This Row],[ENTRADAS]]-[1]!INVENTARIO[[#This Row],[SALIDAS]]+[1]!INVENTARIO[[#This Row],[AJUSTES]]</f>
        <v>18</v>
      </c>
      <c r="G395" s="16">
        <f>IFERROR(_xlfn.XLOOKUP([1]!INVENTARIO[[#This Row],[CODIGO CONCATENADO]],[1]!Tabla1[[CODIGO CONCATENADO ]],[1]!Tabla1[COSTO],,0,-1),"")</f>
        <v>773.38</v>
      </c>
      <c r="H395" s="16">
        <f>+IFERROR([1]!INVENTARIO[[#This Row],[STOCK (BALANCE)]]*[1]!INVENTARIO[[#This Row],[COSTO UNITARIO]],"")</f>
        <v>13920.84</v>
      </c>
    </row>
    <row r="396" spans="1:8" x14ac:dyDescent="0.25">
      <c r="A396" s="17">
        <f>IFERROR(_xlfn.XLOOKUP([1]!INVENTARIO[[#This Row],[CODIGO CONCATENADO]],[1]!Tabla1[[CODIGO CONCATENADO ]],[1]!Tabla1[FECHA],,0,-1),"")</f>
        <v>44519</v>
      </c>
      <c r="B396" s="17">
        <f>IFERROR(_xlfn.XLOOKUP([1]!INVENTARIO[[#This Row],[CODIGO CONCATENADO]],[1]!Tabla1[[CODIGO CONCATENADO ]],[1]!Tabla1[FECHA],,0,-1),"")</f>
        <v>44519</v>
      </c>
      <c r="C396" s="18" t="str">
        <f>+[1]!Tabla3[[#This Row],[Secuencia]]</f>
        <v>INS0009</v>
      </c>
      <c r="D396" s="19" t="str">
        <f>+[1]!Tabla3[[#This Row],[Descripcion]]</f>
        <v xml:space="preserve">CAFÉ MONTE ALTO PAQ 1 LIBRA </v>
      </c>
      <c r="E396" s="18" t="str">
        <f>+[1]!Tabla3[[#This Row],[Unidad de medida]]</f>
        <v>PAQUETE DE 1 LIBRA</v>
      </c>
      <c r="F396" s="20">
        <f>+[1]!INVENTARIO[[#This Row],[CANTIDAD INICIAL]]+[1]!INVENTARIO[[#This Row],[ENTRADAS]]-[1]!INVENTARIO[[#This Row],[SALIDAS]]+[1]!INVENTARIO[[#This Row],[AJUSTES]]</f>
        <v>228</v>
      </c>
      <c r="G396" s="21">
        <f>IFERROR(_xlfn.XLOOKUP([1]!INVENTARIO[[#This Row],[CODIGO CONCATENADO]],[1]!Tabla1[[CODIGO CONCATENADO ]],[1]!Tabla1[COSTO],,0,-1),"")</f>
        <v>159.94900000000001</v>
      </c>
      <c r="H396" s="21">
        <f>+IFERROR([1]!INVENTARIO[[#This Row],[STOCK (BALANCE)]]*[1]!INVENTARIO[[#This Row],[COSTO UNITARIO]],"")</f>
        <v>36468.372000000003</v>
      </c>
    </row>
    <row r="397" spans="1:8" x14ac:dyDescent="0.25">
      <c r="A397" s="12">
        <f>IFERROR(_xlfn.XLOOKUP([1]!INVENTARIO[[#This Row],[CODIGO CONCATENADO]],[1]!Tabla1[[CODIGO CONCATENADO ]],[1]!Tabla1[FECHA],,0,-1),"")</f>
        <v>44677</v>
      </c>
      <c r="B397" s="12">
        <f>IFERROR(_xlfn.XLOOKUP([1]!INVENTARIO[[#This Row],[CODIGO CONCATENADO]],[1]!Tabla1[[CODIGO CONCATENADO ]],[1]!Tabla1[FECHA],,0,-1),"")</f>
        <v>44677</v>
      </c>
      <c r="C397" s="13" t="str">
        <f>+[1]!Tabla3[[#This Row],[Secuencia]]</f>
        <v>INS0010</v>
      </c>
      <c r="D397" s="14" t="str">
        <f>+[1]!Tabla3[[#This Row],[Descripcion]]</f>
        <v>CREMORA COFFEE MATE 23 ONZ.</v>
      </c>
      <c r="E397" s="13" t="str">
        <f>+[1]!Tabla3[[#This Row],[Unidad de medida]]</f>
        <v>FRASCO</v>
      </c>
      <c r="F397" s="15">
        <f>+[1]!INVENTARIO[[#This Row],[CANTIDAD INICIAL]]+[1]!INVENTARIO[[#This Row],[ENTRADAS]]-[1]!INVENTARIO[[#This Row],[SALIDAS]]+[1]!INVENTARIO[[#This Row],[AJUSTES]]</f>
        <v>27</v>
      </c>
      <c r="G397" s="16">
        <f>IFERROR(_xlfn.XLOOKUP([1]!INVENTARIO[[#This Row],[CODIGO CONCATENADO]],[1]!Tabla1[[CODIGO CONCATENADO ]],[1]!Tabla1[COSTO],,0,-1),"")</f>
        <v>285.36</v>
      </c>
      <c r="H397" s="16">
        <f>+IFERROR([1]!INVENTARIO[[#This Row],[STOCK (BALANCE)]]*[1]!INVENTARIO[[#This Row],[COSTO UNITARIO]],"")</f>
        <v>7704.72</v>
      </c>
    </row>
    <row r="398" spans="1:8" x14ac:dyDescent="0.25">
      <c r="A398" s="17">
        <f>IFERROR(_xlfn.XLOOKUP([1]!INVENTARIO[[#This Row],[CODIGO CONCATENADO]],[1]!Tabla1[[CODIGO CONCATENADO ]],[1]!Tabla1[FECHA],,0,-1),"")</f>
        <v>44663</v>
      </c>
      <c r="B398" s="17">
        <f>IFERROR(_xlfn.XLOOKUP([1]!INVENTARIO[[#This Row],[CODIGO CONCATENADO]],[1]!Tabla1[[CODIGO CONCATENADO ]],[1]!Tabla1[FECHA],,0,-1),"")</f>
        <v>44663</v>
      </c>
      <c r="C398" s="18" t="str">
        <f>+[1]!Tabla3[[#This Row],[Secuencia]]</f>
        <v>INS0011</v>
      </c>
      <c r="D398" s="19" t="str">
        <f>+[1]!Tabla3[[#This Row],[Descripcion]]</f>
        <v>PAQUETE DE CUCHARAS DESECHABLES 25/1</v>
      </c>
      <c r="E398" s="18" t="str">
        <f>+[1]!Tabla3[[#This Row],[Unidad de medida]]</f>
        <v>PAQUETE</v>
      </c>
      <c r="F398" s="20">
        <f>+[1]!INVENTARIO[[#This Row],[CANTIDAD INICIAL]]+[1]!INVENTARIO[[#This Row],[ENTRADAS]]-[1]!INVENTARIO[[#This Row],[SALIDAS]]+[1]!INVENTARIO[[#This Row],[AJUSTES]]</f>
        <v>56</v>
      </c>
      <c r="G398" s="21">
        <f>IFERROR(_xlfn.XLOOKUP([1]!INVENTARIO[[#This Row],[CODIGO CONCATENADO]],[1]!Tabla1[[CODIGO CONCATENADO ]],[1]!Tabla1[COSTO],,0,-1),"")</f>
        <v>24.29</v>
      </c>
      <c r="H398" s="21">
        <f>+IFERROR([1]!INVENTARIO[[#This Row],[STOCK (BALANCE)]]*[1]!INVENTARIO[[#This Row],[COSTO UNITARIO]],"")</f>
        <v>1360.24</v>
      </c>
    </row>
    <row r="399" spans="1:8" x14ac:dyDescent="0.25">
      <c r="A399" s="12">
        <f>IFERROR(_xlfn.XLOOKUP([1]!INVENTARIO[[#This Row],[CODIGO CONCATENADO]],[1]!Tabla1[[CODIGO CONCATENADO ]],[1]!Tabla1[FECHA],,0,-1),"")</f>
        <v>43634</v>
      </c>
      <c r="B399" s="12">
        <f>IFERROR(_xlfn.XLOOKUP([1]!INVENTARIO[[#This Row],[CODIGO CONCATENADO]],[1]!Tabla1[[CODIGO CONCATENADO ]],[1]!Tabla1[FECHA],,0,-1),"")</f>
        <v>43634</v>
      </c>
      <c r="C399" s="13" t="str">
        <f>+[1]!Tabla3[[#This Row],[Secuencia]]</f>
        <v>INS0012</v>
      </c>
      <c r="D399" s="14" t="str">
        <f>+[1]!Tabla3[[#This Row],[Descripcion]]</f>
        <v>PAQUETE DE TENEDORES DESECHABLES 25/1</v>
      </c>
      <c r="E399" s="13" t="str">
        <f>+[1]!Tabla3[[#This Row],[Unidad de medida]]</f>
        <v>PAQUETE</v>
      </c>
      <c r="F399" s="15">
        <f>+[1]!INVENTARIO[[#This Row],[CANTIDAD INICIAL]]+[1]!INVENTARIO[[#This Row],[ENTRADAS]]-[1]!INVENTARIO[[#This Row],[SALIDAS]]+[1]!INVENTARIO[[#This Row],[AJUSTES]]</f>
        <v>94</v>
      </c>
      <c r="G399" s="16">
        <f>IFERROR(_xlfn.XLOOKUP([1]!INVENTARIO[[#This Row],[CODIGO CONCATENADO]],[1]!Tabla1[[CODIGO CONCATENADO ]],[1]!Tabla1[COSTO],,0,-1),"")</f>
        <v>23.3</v>
      </c>
      <c r="H399" s="16">
        <f>+IFERROR([1]!INVENTARIO[[#This Row],[STOCK (BALANCE)]]*[1]!INVENTARIO[[#This Row],[COSTO UNITARIO]],"")</f>
        <v>2190.2000000000003</v>
      </c>
    </row>
    <row r="400" spans="1:8" x14ac:dyDescent="0.25">
      <c r="A400" s="17">
        <f>IFERROR(_xlfn.XLOOKUP([1]!INVENTARIO[[#This Row],[CODIGO CONCATENADO]],[1]!Tabla1[[CODIGO CONCATENADO ]],[1]!Tabla1[FECHA],,0,-1),"")</f>
        <v>44663</v>
      </c>
      <c r="B400" s="17">
        <f>IFERROR(_xlfn.XLOOKUP([1]!INVENTARIO[[#This Row],[CODIGO CONCATENADO]],[1]!Tabla1[[CODIGO CONCATENADO ]],[1]!Tabla1[FECHA],,0,-1),"")</f>
        <v>44663</v>
      </c>
      <c r="C400" s="18" t="str">
        <f>+[1]!Tabla3[[#This Row],[Secuencia]]</f>
        <v>INS0013</v>
      </c>
      <c r="D400" s="19" t="str">
        <f>+[1]!Tabla3[[#This Row],[Descripcion]]</f>
        <v>PAQUETE PLATOS DESECHABLES NO.6 (25/1)</v>
      </c>
      <c r="E400" s="18" t="str">
        <f>+[1]!Tabla3[[#This Row],[Unidad de medida]]</f>
        <v>PAQUETE</v>
      </c>
      <c r="F400" s="20">
        <f>+[1]!INVENTARIO[[#This Row],[CANTIDAD INICIAL]]+[1]!INVENTARIO[[#This Row],[ENTRADAS]]-[1]!INVENTARIO[[#This Row],[SALIDAS]]+[1]!INVENTARIO[[#This Row],[AJUSTES]]</f>
        <v>93</v>
      </c>
      <c r="G400" s="21">
        <f>IFERROR(_xlfn.XLOOKUP([1]!INVENTARIO[[#This Row],[CODIGO CONCATENADO]],[1]!Tabla1[[CODIGO CONCATENADO ]],[1]!Tabla1[COSTO],,0,-1),"")</f>
        <v>41.64</v>
      </c>
      <c r="H400" s="21">
        <f>+IFERROR([1]!INVENTARIO[[#This Row],[STOCK (BALANCE)]]*[1]!INVENTARIO[[#This Row],[COSTO UNITARIO]],"")</f>
        <v>3872.52</v>
      </c>
    </row>
    <row r="401" spans="1:8" x14ac:dyDescent="0.25">
      <c r="A401" s="12">
        <f>IFERROR(_xlfn.XLOOKUP([1]!INVENTARIO[[#This Row],[CODIGO CONCATENADO]],[1]!Tabla1[[CODIGO CONCATENADO ]],[1]!Tabla1[FECHA],,0,-1),"")</f>
        <v>44714</v>
      </c>
      <c r="B401" s="12">
        <f>IFERROR(_xlfn.XLOOKUP([1]!INVENTARIO[[#This Row],[CODIGO CONCATENADO]],[1]!Tabla1[[CODIGO CONCATENADO ]],[1]!Tabla1[FECHA],,0,-1),"")</f>
        <v>44714</v>
      </c>
      <c r="C401" s="13" t="str">
        <f>+[1]!Tabla3[[#This Row],[Secuencia]]</f>
        <v>INS0014</v>
      </c>
      <c r="D401" s="14" t="str">
        <f>+[1]!Tabla3[[#This Row],[Descripcion]]</f>
        <v>PAQUETE PLATOS DESECHABLES NO.9 (25/1)</v>
      </c>
      <c r="E401" s="13" t="str">
        <f>+[1]!Tabla3[[#This Row],[Unidad de medida]]</f>
        <v>PAQUETE</v>
      </c>
      <c r="F401" s="15">
        <f>+[1]!INVENTARIO[[#This Row],[CANTIDAD INICIAL]]+[1]!INVENTARIO[[#This Row],[ENTRADAS]]-[1]!INVENTARIO[[#This Row],[SALIDAS]]+[1]!INVENTARIO[[#This Row],[AJUSTES]]</f>
        <v>91</v>
      </c>
      <c r="G401" s="16">
        <f>IFERROR(_xlfn.XLOOKUP([1]!INVENTARIO[[#This Row],[CODIGO CONCATENADO]],[1]!Tabla1[[CODIGO CONCATENADO ]],[1]!Tabla1[COSTO],,0,-1),"")</f>
        <v>50.81</v>
      </c>
      <c r="H401" s="16">
        <f>+IFERROR([1]!INVENTARIO[[#This Row],[STOCK (BALANCE)]]*[1]!INVENTARIO[[#This Row],[COSTO UNITARIO]],"")</f>
        <v>4623.71</v>
      </c>
    </row>
    <row r="402" spans="1:8" x14ac:dyDescent="0.25">
      <c r="A402" s="17">
        <f>IFERROR(_xlfn.XLOOKUP([1]!INVENTARIO[[#This Row],[CODIGO CONCATENADO]],[1]!Tabla1[[CODIGO CONCATENADO ]],[1]!Tabla1[FECHA],,0,-1),"")</f>
        <v>44124</v>
      </c>
      <c r="B402" s="17">
        <f>IFERROR(_xlfn.XLOOKUP([1]!INVENTARIO[[#This Row],[CODIGO CONCATENADO]],[1]!Tabla1[[CODIGO CONCATENADO ]],[1]!Tabla1[FECHA],,0,-1),"")</f>
        <v>44124</v>
      </c>
      <c r="C402" s="18" t="str">
        <f>+[1]!Tabla3[[#This Row],[Secuencia]]</f>
        <v>INS0015</v>
      </c>
      <c r="D402" s="19" t="str">
        <f>+[1]!Tabla3[[#This Row],[Descripcion]]</f>
        <v>REMOVEDORES DE CAFÉ EN MADERA</v>
      </c>
      <c r="E402" s="18" t="str">
        <f>+[1]!Tabla3[[#This Row],[Unidad de medida]]</f>
        <v>PAQUETE</v>
      </c>
      <c r="F402" s="20">
        <f>+[1]!INVENTARIO[[#This Row],[CANTIDAD INICIAL]]+[1]!INVENTARIO[[#This Row],[ENTRADAS]]-[1]!INVENTARIO[[#This Row],[SALIDAS]]+[1]!INVENTARIO[[#This Row],[AJUSTES]]</f>
        <v>0</v>
      </c>
      <c r="G402" s="21">
        <f>IFERROR(_xlfn.XLOOKUP([1]!INVENTARIO[[#This Row],[CODIGO CONCATENADO]],[1]!Tabla1[[CODIGO CONCATENADO ]],[1]!Tabla1[COSTO],,0,-1),"")</f>
        <v>183</v>
      </c>
      <c r="H402" s="21">
        <f>+IFERROR([1]!INVENTARIO[[#This Row],[STOCK (BALANCE)]]*[1]!INVENTARIO[[#This Row],[COSTO UNITARIO]],"")</f>
        <v>0</v>
      </c>
    </row>
    <row r="403" spans="1:8" x14ac:dyDescent="0.25">
      <c r="A403" s="12">
        <f>IFERROR(_xlfn.XLOOKUP([1]!INVENTARIO[[#This Row],[CODIGO CONCATENADO]],[1]!Tabla1[[CODIGO CONCATENADO ]],[1]!Tabla1[FECHA],,0,-1),"")</f>
        <v>44364</v>
      </c>
      <c r="B403" s="12">
        <f>IFERROR(_xlfn.XLOOKUP([1]!INVENTARIO[[#This Row],[CODIGO CONCATENADO]],[1]!Tabla1[[CODIGO CONCATENADO ]],[1]!Tabla1[FECHA],,0,-1),"")</f>
        <v>44364</v>
      </c>
      <c r="C403" s="13" t="str">
        <f>+[1]!Tabla3[[#This Row],[Secuencia]]</f>
        <v>INS0016</v>
      </c>
      <c r="D403" s="14" t="str">
        <f>+[1]!Tabla3[[#This Row],[Descripcion]]</f>
        <v>SERVILLETAS BLANCAS CUADRADAS KLEENEX 100/1</v>
      </c>
      <c r="E403" s="13" t="str">
        <f>+[1]!Tabla3[[#This Row],[Unidad de medida]]</f>
        <v>PAQUETE</v>
      </c>
      <c r="F403" s="15">
        <f>+[1]!INVENTARIO[[#This Row],[CANTIDAD INICIAL]]+[1]!INVENTARIO[[#This Row],[ENTRADAS]]-[1]!INVENTARIO[[#This Row],[SALIDAS]]+[1]!INVENTARIO[[#This Row],[AJUSTES]]</f>
        <v>4</v>
      </c>
      <c r="G403" s="16">
        <f>IFERROR(_xlfn.XLOOKUP([1]!INVENTARIO[[#This Row],[CODIGO CONCATENADO]],[1]!Tabla1[[CODIGO CONCATENADO ]],[1]!Tabla1[COSTO],,0,-1),"")</f>
        <v>67.760000000000005</v>
      </c>
      <c r="H403" s="16">
        <f>+IFERROR([1]!INVENTARIO[[#This Row],[STOCK (BALANCE)]]*[1]!INVENTARIO[[#This Row],[COSTO UNITARIO]],"")</f>
        <v>271.04000000000002</v>
      </c>
    </row>
    <row r="404" spans="1:8" x14ac:dyDescent="0.25">
      <c r="A404" s="17">
        <f>IFERROR(_xlfn.XLOOKUP([1]!INVENTARIO[[#This Row],[CODIGO CONCATENADO]],[1]!Tabla1[[CODIGO CONCATENADO ]],[1]!Tabla1[FECHA],,0,-1),"")</f>
        <v>44720</v>
      </c>
      <c r="B404" s="17">
        <f>IFERROR(_xlfn.XLOOKUP([1]!INVENTARIO[[#This Row],[CODIGO CONCATENADO]],[1]!Tabla1[[CODIGO CONCATENADO ]],[1]!Tabla1[FECHA],,0,-1),"")</f>
        <v>44720</v>
      </c>
      <c r="C404" s="18" t="str">
        <f>+[1]!Tabla3[[#This Row],[Secuencia]]</f>
        <v>INS0017</v>
      </c>
      <c r="D404" s="19" t="str">
        <f>+[1]!Tabla3[[#This Row],[Descripcion]]</f>
        <v xml:space="preserve">SERVILLETAS paq. 500/1 </v>
      </c>
      <c r="E404" s="18" t="str">
        <f>+[1]!Tabla3[[#This Row],[Unidad de medida]]</f>
        <v>PAQUETE</v>
      </c>
      <c r="F404" s="20">
        <f>+[1]!INVENTARIO[[#This Row],[CANTIDAD INICIAL]]+[1]!INVENTARIO[[#This Row],[ENTRADAS]]-[1]!INVENTARIO[[#This Row],[SALIDAS]]+[1]!INVENTARIO[[#This Row],[AJUSTES]]</f>
        <v>15</v>
      </c>
      <c r="G404" s="21">
        <f>IFERROR(_xlfn.XLOOKUP([1]!INVENTARIO[[#This Row],[CODIGO CONCATENADO]],[1]!Tabla1[[CODIGO CONCATENADO ]],[1]!Tabla1[COSTO],,0,-1),"")</f>
        <v>93.22</v>
      </c>
      <c r="H404" s="21">
        <f>+IFERROR([1]!INVENTARIO[[#This Row],[STOCK (BALANCE)]]*[1]!INVENTARIO[[#This Row],[COSTO UNITARIO]],"")</f>
        <v>1398.3</v>
      </c>
    </row>
    <row r="405" spans="1:8" x14ac:dyDescent="0.25">
      <c r="A405" s="12">
        <f>IFERROR(_xlfn.XLOOKUP([1]!INVENTARIO[[#This Row],[CODIGO CONCATENADO]],[1]!Tabla1[[CODIGO CONCATENADO ]],[1]!Tabla1[FECHA],,0,-1),"")</f>
        <v>44327</v>
      </c>
      <c r="B405" s="12">
        <f>IFERROR(_xlfn.XLOOKUP([1]!INVENTARIO[[#This Row],[CODIGO CONCATENADO]],[1]!Tabla1[[CODIGO CONCATENADO ]],[1]!Tabla1[FECHA],,0,-1),"")</f>
        <v>44327</v>
      </c>
      <c r="C405" s="13" t="str">
        <f>+[1]!Tabla3[[#This Row],[Secuencia]]</f>
        <v>INS0018</v>
      </c>
      <c r="D405" s="14" t="str">
        <f>+[1]!Tabla3[[#This Row],[Descripcion]]</f>
        <v>TE DE MANZANILLAS POMPADOUR 25/1</v>
      </c>
      <c r="E405" s="13" t="str">
        <f>+[1]!Tabla3[[#This Row],[Unidad de medida]]</f>
        <v xml:space="preserve">CAJITA </v>
      </c>
      <c r="F405" s="15">
        <f>+[1]!INVENTARIO[[#This Row],[CANTIDAD INICIAL]]+[1]!INVENTARIO[[#This Row],[ENTRADAS]]-[1]!INVENTARIO[[#This Row],[SALIDAS]]+[1]!INVENTARIO[[#This Row],[AJUSTES]]</f>
        <v>0</v>
      </c>
      <c r="G405" s="16">
        <f>IFERROR(_xlfn.XLOOKUP([1]!INVENTARIO[[#This Row],[CODIGO CONCATENADO]],[1]!Tabla1[[CODIGO CONCATENADO ]],[1]!Tabla1[COSTO],,0,-1),"")</f>
        <v>111.25</v>
      </c>
      <c r="H405" s="16">
        <f>+IFERROR([1]!INVENTARIO[[#This Row],[STOCK (BALANCE)]]*[1]!INVENTARIO[[#This Row],[COSTO UNITARIO]],"")</f>
        <v>0</v>
      </c>
    </row>
    <row r="406" spans="1:8" ht="30" x14ac:dyDescent="0.25">
      <c r="A406" s="17">
        <f>IFERROR(_xlfn.XLOOKUP([1]!INVENTARIO[[#This Row],[CODIGO CONCATENADO]],[1]!Tabla1[[CODIGO CONCATENADO ]],[1]!Tabla1[FECHA],,0,-1),"")</f>
        <v>44378</v>
      </c>
      <c r="B406" s="17">
        <f>IFERROR(_xlfn.XLOOKUP([1]!INVENTARIO[[#This Row],[CODIGO CONCATENADO]],[1]!Tabla1[[CODIGO CONCATENADO ]],[1]!Tabla1[FECHA],,0,-1),"")</f>
        <v>44378</v>
      </c>
      <c r="C406" s="18" t="str">
        <f>+[1]!Tabla3[[#This Row],[Secuencia]]</f>
        <v>INS0019</v>
      </c>
      <c r="D406" s="19" t="str">
        <f>+[1]!Tabla3[[#This Row],[Descripcion]]</f>
        <v>TE DE MANZANILLAS,MAZANILLAS, JENGIBRE CON LIMON  20/1</v>
      </c>
      <c r="E406" s="18" t="str">
        <f>+[1]!Tabla3[[#This Row],[Unidad de medida]]</f>
        <v>CAJAS</v>
      </c>
      <c r="F406" s="20">
        <f>+[1]!INVENTARIO[[#This Row],[CANTIDAD INICIAL]]+[1]!INVENTARIO[[#This Row],[ENTRADAS]]-[1]!INVENTARIO[[#This Row],[SALIDAS]]+[1]!INVENTARIO[[#This Row],[AJUSTES]]</f>
        <v>0</v>
      </c>
      <c r="G406" s="21">
        <f>IFERROR(_xlfn.XLOOKUP([1]!INVENTARIO[[#This Row],[CODIGO CONCATENADO]],[1]!Tabla1[[CODIGO CONCATENADO ]],[1]!Tabla1[COSTO],,0,-1),"")</f>
        <v>195</v>
      </c>
      <c r="H406" s="21">
        <f>+IFERROR([1]!INVENTARIO[[#This Row],[STOCK (BALANCE)]]*[1]!INVENTARIO[[#This Row],[COSTO UNITARIO]],"")</f>
        <v>0</v>
      </c>
    </row>
    <row r="407" spans="1:8" x14ac:dyDescent="0.25">
      <c r="A407" s="12">
        <f>IFERROR(_xlfn.XLOOKUP([1]!INVENTARIO[[#This Row],[CODIGO CONCATENADO]],[1]!Tabla1[[CODIGO CONCATENADO ]],[1]!Tabla1[FECHA],,0,-1),"")</f>
        <v>44677</v>
      </c>
      <c r="B407" s="12">
        <f>IFERROR(_xlfn.XLOOKUP([1]!INVENTARIO[[#This Row],[CODIGO CONCATENADO]],[1]!Tabla1[[CODIGO CONCATENADO ]],[1]!Tabla1[FECHA],,0,-1),"")</f>
        <v>44677</v>
      </c>
      <c r="C407" s="13" t="str">
        <f>+[1]!Tabla3[[#This Row],[Secuencia]]</f>
        <v>INS0020</v>
      </c>
      <c r="D407" s="14" t="str">
        <f>+[1]!Tabla3[[#This Row],[Descripcion]]</f>
        <v>TE FRIO EN POLVO 4C LATAS 80 ONZAS</v>
      </c>
      <c r="E407" s="13" t="str">
        <f>+[1]!Tabla3[[#This Row],[Unidad de medida]]</f>
        <v>LATAS</v>
      </c>
      <c r="F407" s="15">
        <f>+[1]!INVENTARIO[[#This Row],[CANTIDAD INICIAL]]+[1]!INVENTARIO[[#This Row],[ENTRADAS]]-[1]!INVENTARIO[[#This Row],[SALIDAS]]+[1]!INVENTARIO[[#This Row],[AJUSTES]]</f>
        <v>58</v>
      </c>
      <c r="G407" s="16">
        <f>IFERROR(_xlfn.XLOOKUP([1]!INVENTARIO[[#This Row],[CODIGO CONCATENADO]],[1]!Tabla1[[CODIGO CONCATENADO ]],[1]!Tabla1[COSTO],,0,-1),"")</f>
        <v>469.07</v>
      </c>
      <c r="H407" s="16">
        <f>+IFERROR([1]!INVENTARIO[[#This Row],[STOCK (BALANCE)]]*[1]!INVENTARIO[[#This Row],[COSTO UNITARIO]],"")</f>
        <v>27206.06</v>
      </c>
    </row>
    <row r="408" spans="1:8" ht="30" x14ac:dyDescent="0.25">
      <c r="A408" s="17">
        <f>IFERROR(_xlfn.XLOOKUP([1]!INVENTARIO[[#This Row],[CODIGO CONCATENADO]],[1]!Tabla1[[CODIGO CONCATENADO ]],[1]!Tabla1[FECHA],,0,-1),"")</f>
        <v>44693</v>
      </c>
      <c r="B408" s="17">
        <f>IFERROR(_xlfn.XLOOKUP([1]!INVENTARIO[[#This Row],[CODIGO CONCATENADO]],[1]!Tabla1[[CODIGO CONCATENADO ]],[1]!Tabla1[FECHA],,0,-1),"")</f>
        <v>44693</v>
      </c>
      <c r="C408" s="18" t="str">
        <f>+[1]!Tabla3[[#This Row],[Secuencia]]</f>
        <v>INS0021</v>
      </c>
      <c r="D408" s="19" t="str">
        <f>+[1]!Tabla3[[#This Row],[Descripcion]]</f>
        <v>TE JENGIBRE CON LIMON   (CALIENTE)  MONDAISA 20/1</v>
      </c>
      <c r="E408" s="18" t="str">
        <f>+[1]!Tabla3[[#This Row],[Unidad de medida]]</f>
        <v xml:space="preserve">CAJITA </v>
      </c>
      <c r="F408" s="20">
        <f>+[1]!INVENTARIO[[#This Row],[CANTIDAD INICIAL]]+[1]!INVENTARIO[[#This Row],[ENTRADAS]]-[1]!INVENTARIO[[#This Row],[SALIDAS]]+[1]!INVENTARIO[[#This Row],[AJUSTES]]</f>
        <v>22</v>
      </c>
      <c r="G408" s="21">
        <f>IFERROR(_xlfn.XLOOKUP([1]!INVENTARIO[[#This Row],[CODIGO CONCATENADO]],[1]!Tabla1[[CODIGO CONCATENADO ]],[1]!Tabla1[COSTO],,0,-1),"")</f>
        <v>175</v>
      </c>
      <c r="H408" s="21">
        <f>+IFERROR([1]!INVENTARIO[[#This Row],[STOCK (BALANCE)]]*[1]!INVENTARIO[[#This Row],[COSTO UNITARIO]],"")</f>
        <v>3850</v>
      </c>
    </row>
    <row r="409" spans="1:8" x14ac:dyDescent="0.25">
      <c r="A409" s="12">
        <f>IFERROR(_xlfn.XLOOKUP([1]!INVENTARIO[[#This Row],[CODIGO CONCATENADO]],[1]!Tabla1[[CODIGO CONCATENADO ]],[1]!Tabla1[FECHA],,0,-1),"")</f>
        <v>44396</v>
      </c>
      <c r="B409" s="12">
        <f>IFERROR(_xlfn.XLOOKUP([1]!INVENTARIO[[#This Row],[CODIGO CONCATENADO]],[1]!Tabla1[[CODIGO CONCATENADO ]],[1]!Tabla1[FECHA],,0,-1),"")</f>
        <v>44396</v>
      </c>
      <c r="C409" s="13" t="str">
        <f>+[1]!Tabla3[[#This Row],[Secuencia]]</f>
        <v>INS0022</v>
      </c>
      <c r="D409" s="14" t="str">
        <f>+[1]!Tabla3[[#This Row],[Descripcion]]</f>
        <v>VASO PLASTICO PAQUETE Nc.10 50/2</v>
      </c>
      <c r="E409" s="13" t="str">
        <f>+[1]!Tabla3[[#This Row],[Unidad de medida]]</f>
        <v>PAQUETE</v>
      </c>
      <c r="F409" s="15">
        <f>+[1]!INVENTARIO[[#This Row],[CANTIDAD INICIAL]]+[1]!INVENTARIO[[#This Row],[ENTRADAS]]-[1]!INVENTARIO[[#This Row],[SALIDAS]]+[1]!INVENTARIO[[#This Row],[AJUSTES]]</f>
        <v>3121</v>
      </c>
      <c r="G409" s="16">
        <f>IFERROR(_xlfn.XLOOKUP([1]!INVENTARIO[[#This Row],[CODIGO CONCATENADO]],[1]!Tabla1[[CODIGO CONCATENADO ]],[1]!Tabla1[COSTO],,0,-1),"")</f>
        <v>74.546599999999998</v>
      </c>
      <c r="H409" s="16">
        <f>+IFERROR([1]!INVENTARIO[[#This Row],[STOCK (BALANCE)]]*[1]!INVENTARIO[[#This Row],[COSTO UNITARIO]],"")</f>
        <v>232659.93859999999</v>
      </c>
    </row>
    <row r="410" spans="1:8" x14ac:dyDescent="0.25">
      <c r="A410" s="17">
        <f>IFERROR(_xlfn.XLOOKUP([1]!INVENTARIO[[#This Row],[CODIGO CONCATENADO]],[1]!Tabla1[[CODIGO CONCATENADO ]],[1]!Tabla1[FECHA],,0,-1),"")</f>
        <v>44663</v>
      </c>
      <c r="B410" s="17">
        <f>IFERROR(_xlfn.XLOOKUP([1]!INVENTARIO[[#This Row],[CODIGO CONCATENADO]],[1]!Tabla1[[CODIGO CONCATENADO ]],[1]!Tabla1[FECHA],,0,-1),"")</f>
        <v>44663</v>
      </c>
      <c r="C410" s="18" t="str">
        <f>+[1]!Tabla3[[#This Row],[Secuencia]]</f>
        <v>INS0023</v>
      </c>
      <c r="D410" s="19" t="str">
        <f>+[1]!Tabla3[[#This Row],[Descripcion]]</f>
        <v>VASOS DESECHABLE DE CAFÉ MOLDY  Nc. 2  20/1</v>
      </c>
      <c r="E410" s="18" t="str">
        <f>+[1]!Tabla3[[#This Row],[Unidad de medida]]</f>
        <v>PAQUETE</v>
      </c>
      <c r="F410" s="20">
        <f>+[1]!INVENTARIO[[#This Row],[CANTIDAD INICIAL]]+[1]!INVENTARIO[[#This Row],[ENTRADAS]]-[1]!INVENTARIO[[#This Row],[SALIDAS]]+[1]!INVENTARIO[[#This Row],[AJUSTES]]</f>
        <v>818</v>
      </c>
      <c r="G410" s="21">
        <f>IFERROR(_xlfn.XLOOKUP([1]!INVENTARIO[[#This Row],[CODIGO CONCATENADO]],[1]!Tabla1[[CODIGO CONCATENADO ]],[1]!Tabla1[COSTO],,0,-1),"")</f>
        <v>130.13749999999999</v>
      </c>
      <c r="H410" s="21">
        <f>+IFERROR([1]!INVENTARIO[[#This Row],[STOCK (BALANCE)]]*[1]!INVENTARIO[[#This Row],[COSTO UNITARIO]],"")</f>
        <v>106452.47499999999</v>
      </c>
    </row>
    <row r="411" spans="1:8" ht="30" x14ac:dyDescent="0.25">
      <c r="A411" s="12">
        <f>IFERROR(_xlfn.XLOOKUP([1]!INVENTARIO[[#This Row],[CODIGO CONCATENADO]],[1]!Tabla1[[CODIGO CONCATENADO ]],[1]!Tabla1[FECHA],,0,-1),"")</f>
        <v>44680</v>
      </c>
      <c r="B411" s="12">
        <f>IFERROR(_xlfn.XLOOKUP([1]!INVENTARIO[[#This Row],[CODIGO CONCATENADO]],[1]!Tabla1[[CODIGO CONCATENADO ]],[1]!Tabla1[FECHA],,0,-1),"")</f>
        <v>44680</v>
      </c>
      <c r="C411" s="13" t="str">
        <f>+[1]!Tabla3[[#This Row],[Secuencia]]</f>
        <v>INS0024</v>
      </c>
      <c r="D411" s="14" t="str">
        <f>+[1]!Tabla3[[#This Row],[Descripcion]]</f>
        <v>VASOS DESECHABLE DE CAFE Nc. 4 BIODEGRADABLE  (CARTON) 50/0</v>
      </c>
      <c r="E411" s="13" t="str">
        <f>+[1]!Tabla3[[#This Row],[Unidad de medida]]</f>
        <v>PAQUETE</v>
      </c>
      <c r="F411" s="15">
        <f>+[1]!INVENTARIO[[#This Row],[CANTIDAD INICIAL]]+[1]!INVENTARIO[[#This Row],[ENTRADAS]]-[1]!INVENTARIO[[#This Row],[SALIDAS]]+[1]!INVENTARIO[[#This Row],[AJUSTES]]</f>
        <v>26</v>
      </c>
      <c r="G411" s="16">
        <f>IFERROR(_xlfn.XLOOKUP([1]!INVENTARIO[[#This Row],[CODIGO CONCATENADO]],[1]!Tabla1[[CODIGO CONCATENADO ]],[1]!Tabla1[COSTO],,0,-1),"")</f>
        <v>108.49</v>
      </c>
      <c r="H411" s="16">
        <f>+IFERROR([1]!INVENTARIO[[#This Row],[STOCK (BALANCE)]]*[1]!INVENTARIO[[#This Row],[COSTO UNITARIO]],"")</f>
        <v>2820.74</v>
      </c>
    </row>
    <row r="412" spans="1:8" ht="30" x14ac:dyDescent="0.25">
      <c r="A412" s="17">
        <f>IFERROR(_xlfn.XLOOKUP([1]!INVENTARIO[[#This Row],[CODIGO CONCATENADO]],[1]!Tabla1[[CODIGO CONCATENADO ]],[1]!Tabla1[FECHA],,0,-1),"")</f>
        <v>44123</v>
      </c>
      <c r="B412" s="17">
        <f>IFERROR(_xlfn.XLOOKUP([1]!INVENTARIO[[#This Row],[CODIGO CONCATENADO]],[1]!Tabla1[[CODIGO CONCATENADO ]],[1]!Tabla1[FECHA],,0,-1),"")</f>
        <v>44123</v>
      </c>
      <c r="C412" s="18" t="str">
        <f>+[1]!Tabla3[[#This Row],[Secuencia]]</f>
        <v>INS0025</v>
      </c>
      <c r="D412" s="19" t="str">
        <f>+[1]!Tabla3[[#This Row],[Descripcion]]</f>
        <v xml:space="preserve">VASOS DESECHABLE DE CAFE Nc. 2 BIODEGRADABLE  (CARTON) 50/1 </v>
      </c>
      <c r="E412" s="18" t="str">
        <f>+[1]!Tabla3[[#This Row],[Unidad de medida]]</f>
        <v>PAQUETE</v>
      </c>
      <c r="F412" s="20">
        <f>+[1]!INVENTARIO[[#This Row],[CANTIDAD INICIAL]]+[1]!INVENTARIO[[#This Row],[ENTRADAS]]-[1]!INVENTARIO[[#This Row],[SALIDAS]]+[1]!INVENTARIO[[#This Row],[AJUSTES]]</f>
        <v>21</v>
      </c>
      <c r="G412" s="21">
        <f>IFERROR(_xlfn.XLOOKUP([1]!INVENTARIO[[#This Row],[CODIGO CONCATENADO]],[1]!Tabla1[[CODIGO CONCATENADO ]],[1]!Tabla1[COSTO],,0,-1),"")</f>
        <v>63</v>
      </c>
      <c r="H412" s="21">
        <f>+IFERROR([1]!INVENTARIO[[#This Row],[STOCK (BALANCE)]]*[1]!INVENTARIO[[#This Row],[COSTO UNITARIO]],"")</f>
        <v>1323</v>
      </c>
    </row>
    <row r="413" spans="1:8" x14ac:dyDescent="0.25">
      <c r="A413" s="12" t="str">
        <f>IFERROR(_xlfn.XLOOKUP([1]!INVENTARIO[[#This Row],[CODIGO CONCATENADO]],[1]!Tabla1[[CODIGO CONCATENADO ]],[1]!Tabla1[FECHA],,0,-1),"")</f>
        <v/>
      </c>
      <c r="B413" s="12" t="str">
        <f>IFERROR(_xlfn.XLOOKUP([1]!INVENTARIO[[#This Row],[CODIGO CONCATENADO]],[1]!Tabla1[[CODIGO CONCATENADO ]],[1]!Tabla1[FECHA],,0,-1),"")</f>
        <v/>
      </c>
      <c r="C413" s="13" t="str">
        <f>+[1]!Tabla3[[#This Row],[Secuencia]]</f>
        <v>INS0055</v>
      </c>
      <c r="D413" s="14" t="str">
        <f>+[1]!Tabla3[[#This Row],[Descripcion]]</f>
        <v>CLORO SILVEMAX</v>
      </c>
      <c r="E413" s="13" t="str">
        <f>+[1]!Tabla3[[#This Row],[Unidad de medida]]</f>
        <v>UNIDAD</v>
      </c>
      <c r="F413" s="15">
        <f>+[1]!INVENTARIO[[#This Row],[CANTIDAD INICIAL]]+[1]!INVENTARIO[[#This Row],[ENTRADAS]]-[1]!INVENTARIO[[#This Row],[SALIDAS]]+[1]!INVENTARIO[[#This Row],[AJUSTES]]</f>
        <v>0</v>
      </c>
      <c r="G413" s="16" t="str">
        <f>IFERROR(_xlfn.XLOOKUP([1]!INVENTARIO[[#This Row],[CODIGO CONCATENADO]],[1]!Tabla1[[CODIGO CONCATENADO ]],[1]!Tabla1[COSTO],,0,-1),"")</f>
        <v/>
      </c>
      <c r="H413" s="16" t="str">
        <f>+IFERROR([1]!INVENTARIO[[#This Row],[STOCK (BALANCE)]]*[1]!INVENTARIO[[#This Row],[COSTO UNITARIO]],"")</f>
        <v/>
      </c>
    </row>
    <row r="414" spans="1:8" x14ac:dyDescent="0.25">
      <c r="A414" s="17" t="str">
        <f>IFERROR(_xlfn.XLOOKUP([1]!INVENTARIO[[#This Row],[CODIGO CONCATENADO]],[1]!Tabla1[[CODIGO CONCATENADO ]],[1]!Tabla1[FECHA],,0,-1),"")</f>
        <v/>
      </c>
      <c r="B414" s="17" t="str">
        <f>IFERROR(_xlfn.XLOOKUP([1]!INVENTARIO[[#This Row],[CODIGO CONCATENADO]],[1]!Tabla1[[CODIGO CONCATENADO ]],[1]!Tabla1[FECHA],,0,-1),"")</f>
        <v/>
      </c>
      <c r="C414" s="18" t="str">
        <f>+[1]!Tabla3[[#This Row],[Secuencia]]</f>
        <v>INS0056</v>
      </c>
      <c r="D414" s="19" t="str">
        <f>+[1]!Tabla3[[#This Row],[Descripcion]]</f>
        <v>PAPEL DISCO GENERICO</v>
      </c>
      <c r="E414" s="18" t="str">
        <f>+[1]!Tabla3[[#This Row],[Unidad de medida]]</f>
        <v>UNIDAD</v>
      </c>
      <c r="F414" s="20">
        <f>+[1]!INVENTARIO[[#This Row],[CANTIDAD INICIAL]]+[1]!INVENTARIO[[#This Row],[ENTRADAS]]-[1]!INVENTARIO[[#This Row],[SALIDAS]]+[1]!INVENTARIO[[#This Row],[AJUSTES]]</f>
        <v>0</v>
      </c>
      <c r="G414" s="21" t="str">
        <f>IFERROR(_xlfn.XLOOKUP([1]!INVENTARIO[[#This Row],[CODIGO CONCATENADO]],[1]!Tabla1[[CODIGO CONCATENADO ]],[1]!Tabla1[COSTO],,0,-1),"")</f>
        <v/>
      </c>
      <c r="H414" s="21" t="str">
        <f>+IFERROR([1]!INVENTARIO[[#This Row],[STOCK (BALANCE)]]*[1]!INVENTARIO[[#This Row],[COSTO UNITARIO]],"")</f>
        <v/>
      </c>
    </row>
    <row r="415" spans="1:8" x14ac:dyDescent="0.25">
      <c r="A415" s="12">
        <f>IFERROR(_xlfn.XLOOKUP([1]!INVENTARIO[[#This Row],[CODIGO CONCATENADO]],[1]!Tabla1[[CODIGO CONCATENADO ]],[1]!Tabla1[FECHA],,0,-1),"")</f>
        <v>44642</v>
      </c>
      <c r="B415" s="12">
        <f>IFERROR(_xlfn.XLOOKUP([1]!INVENTARIO[[#This Row],[CODIGO CONCATENADO]],[1]!Tabla1[[CODIGO CONCATENADO ]],[1]!Tabla1[FECHA],,0,-1),"")</f>
        <v>44642</v>
      </c>
      <c r="C415" s="13" t="str">
        <f>+[1]!Tabla3[[#This Row],[Secuencia]]</f>
        <v>INS0057</v>
      </c>
      <c r="D415" s="14" t="str">
        <f>+[1]!Tabla3[[#This Row],[Descripcion]]</f>
        <v>CAFÉ SANTO DOMINGO</v>
      </c>
      <c r="E415" s="13" t="str">
        <f>+[1]!Tabla3[[#This Row],[Unidad de medida]]</f>
        <v>UNIDAD</v>
      </c>
      <c r="F415" s="15">
        <f>+[1]!INVENTARIO[[#This Row],[CANTIDAD INICIAL]]+[1]!INVENTARIO[[#This Row],[ENTRADAS]]-[1]!INVENTARIO[[#This Row],[SALIDAS]]+[1]!INVENTARIO[[#This Row],[AJUSTES]]</f>
        <v>1936</v>
      </c>
      <c r="G415" s="16">
        <f>IFERROR(_xlfn.XLOOKUP([1]!INVENTARIO[[#This Row],[CODIGO CONCATENADO]],[1]!Tabla1[[CODIGO CONCATENADO ]],[1]!Tabla1[COSTO],,0,-1),"")</f>
        <v>227.99799999999999</v>
      </c>
      <c r="H415" s="16">
        <f>+IFERROR([1]!INVENTARIO[[#This Row],[STOCK (BALANCE)]]*[1]!INVENTARIO[[#This Row],[COSTO UNITARIO]],"")</f>
        <v>441404.12799999997</v>
      </c>
    </row>
    <row r="416" spans="1:8" x14ac:dyDescent="0.25">
      <c r="A416" s="17">
        <f>IFERROR(_xlfn.XLOOKUP([1]!INVENTARIO[[#This Row],[CODIGO CONCATENADO]],[1]!Tabla1[[CODIGO CONCATENADO ]],[1]!Tabla1[FECHA],,0,-1),"")</f>
        <v>44663</v>
      </c>
      <c r="B416" s="17">
        <f>IFERROR(_xlfn.XLOOKUP([1]!INVENTARIO[[#This Row],[CODIGO CONCATENADO]],[1]!Tabla1[[CODIGO CONCATENADO ]],[1]!Tabla1[FECHA],,0,-1),"")</f>
        <v>44663</v>
      </c>
      <c r="C416" s="18" t="str">
        <f>+[1]!Tabla3[[#This Row],[Secuencia]]</f>
        <v>INS0058</v>
      </c>
      <c r="D416" s="19" t="str">
        <f>+[1]!Tabla3[[#This Row],[Descripcion]]</f>
        <v>AZUCAR CREMA DOSIS UNICA 100/1</v>
      </c>
      <c r="E416" s="18" t="str">
        <f>+[1]!Tabla3[[#This Row],[Unidad de medida]]</f>
        <v>PAQUETE</v>
      </c>
      <c r="F416" s="20">
        <f>+[1]!INVENTARIO[[#This Row],[CANTIDAD INICIAL]]+[1]!INVENTARIO[[#This Row],[ENTRADAS]]-[1]!INVENTARIO[[#This Row],[SALIDAS]]+[1]!INVENTARIO[[#This Row],[AJUSTES]]</f>
        <v>0</v>
      </c>
      <c r="G416" s="21">
        <f>IFERROR(_xlfn.XLOOKUP([1]!INVENTARIO[[#This Row],[CODIGO CONCATENADO]],[1]!Tabla1[[CODIGO CONCATENADO ]],[1]!Tabla1[COSTO],,0,-1),"")</f>
        <v>65.87</v>
      </c>
      <c r="H416" s="21">
        <f>+IFERROR([1]!INVENTARIO[[#This Row],[STOCK (BALANCE)]]*[1]!INVENTARIO[[#This Row],[COSTO UNITARIO]],"")</f>
        <v>0</v>
      </c>
    </row>
    <row r="417" spans="1:8" x14ac:dyDescent="0.25">
      <c r="A417" s="12">
        <f>IFERROR(_xlfn.XLOOKUP([1]!INVENTARIO[[#This Row],[CODIGO CONCATENADO]],[1]!Tabla1[[CODIGO CONCATENADO ]],[1]!Tabla1[FECHA],,0,-1),"")</f>
        <v>44663</v>
      </c>
      <c r="B417" s="12">
        <f>IFERROR(_xlfn.XLOOKUP([1]!INVENTARIO[[#This Row],[CODIGO CONCATENADO]],[1]!Tabla1[[CODIGO CONCATENADO ]],[1]!Tabla1[FECHA],,0,-1),"")</f>
        <v>44663</v>
      </c>
      <c r="C417" s="13" t="str">
        <f>+[1]!Tabla3[[#This Row],[Secuencia]]</f>
        <v>INS0059</v>
      </c>
      <c r="D417" s="14" t="str">
        <f>+[1]!Tabla3[[#This Row],[Descripcion]]</f>
        <v>TE CALIENTE LA LEONESA 10/1</v>
      </c>
      <c r="E417" s="13" t="str">
        <f>+[1]!Tabla3[[#This Row],[Unidad de medida]]</f>
        <v>CAJITAS</v>
      </c>
      <c r="F417" s="15">
        <f>+[1]!INVENTARIO[[#This Row],[CANTIDAD INICIAL]]+[1]!INVENTARIO[[#This Row],[ENTRADAS]]-[1]!INVENTARIO[[#This Row],[SALIDAS]]+[1]!INVENTARIO[[#This Row],[AJUSTES]]</f>
        <v>38</v>
      </c>
      <c r="G417" s="16">
        <f>IFERROR(_xlfn.XLOOKUP([1]!INVENTARIO[[#This Row],[CODIGO CONCATENADO]],[1]!Tabla1[[CODIGO CONCATENADO ]],[1]!Tabla1[COSTO],,0,-1),"")</f>
        <v>54.48</v>
      </c>
      <c r="H417" s="16">
        <f>+IFERROR([1]!INVENTARIO[[#This Row],[STOCK (BALANCE)]]*[1]!INVENTARIO[[#This Row],[COSTO UNITARIO]],"")</f>
        <v>2070.2399999999998</v>
      </c>
    </row>
    <row r="418" spans="1:8" x14ac:dyDescent="0.25">
      <c r="A418" s="17">
        <f>IFERROR(_xlfn.XLOOKUP([1]!INVENTARIO[[#This Row],[CODIGO CONCATENADO]],[1]!Tabla1[[CODIGO CONCATENADO ]],[1]!Tabla1[FECHA],,0,-1),"")</f>
        <v>44679</v>
      </c>
      <c r="B418" s="17">
        <f>IFERROR(_xlfn.XLOOKUP([1]!INVENTARIO[[#This Row],[CODIGO CONCATENADO]],[1]!Tabla1[[CODIGO CONCATENADO ]],[1]!Tabla1[FECHA],,0,-1),"")</f>
        <v>44679</v>
      </c>
      <c r="C418" s="18" t="str">
        <f>+[1]!Tabla3[[#This Row],[Secuencia]]</f>
        <v>INS0060</v>
      </c>
      <c r="D418" s="19" t="str">
        <f>+[1]!Tabla3[[#This Row],[Descripcion]]</f>
        <v>FARDOS DE AGUA ALASKA</v>
      </c>
      <c r="E418" s="18" t="str">
        <f>+[1]!Tabla3[[#This Row],[Unidad de medida]]</f>
        <v>UNIDAD</v>
      </c>
      <c r="F418" s="20">
        <f>+[1]!INVENTARIO[[#This Row],[CANTIDAD INICIAL]]+[1]!INVENTARIO[[#This Row],[ENTRADAS]]-[1]!INVENTARIO[[#This Row],[SALIDAS]]+[1]!INVENTARIO[[#This Row],[AJUSTES]]</f>
        <v>8</v>
      </c>
      <c r="G418" s="21">
        <f>IFERROR(_xlfn.XLOOKUP([1]!INVENTARIO[[#This Row],[CODIGO CONCATENADO]],[1]!Tabla1[[CODIGO CONCATENADO ]],[1]!Tabla1[COSTO],,0,-1),"")</f>
        <v>150</v>
      </c>
      <c r="H418" s="21">
        <f>+IFERROR([1]!INVENTARIO[[#This Row],[STOCK (BALANCE)]]*[1]!INVENTARIO[[#This Row],[COSTO UNITARIO]],"")</f>
        <v>1200</v>
      </c>
    </row>
    <row r="419" spans="1:8" x14ac:dyDescent="0.25">
      <c r="A419" s="12">
        <f>IFERROR(_xlfn.XLOOKUP([1]!INVENTARIO[[#This Row],[CODIGO CONCATENADO]],[1]!Tabla1[[CODIGO CONCATENADO ]],[1]!Tabla1[FECHA],,0,-1),"")</f>
        <v>44362</v>
      </c>
      <c r="B419" s="12">
        <f>IFERROR(_xlfn.XLOOKUP([1]!INVENTARIO[[#This Row],[CODIGO CONCATENADO]],[1]!Tabla1[[CODIGO CONCATENADO ]],[1]!Tabla1[FECHA],,0,-1),"")</f>
        <v>44362</v>
      </c>
      <c r="C419" s="13" t="str">
        <f>+[1]!Tabla3[[#This Row],[Secuencia]]</f>
        <v>INT0001</v>
      </c>
      <c r="D419" s="14" t="str">
        <f>+[1]!Tabla3[[#This Row],[Descripcion]]</f>
        <v>ESFIGMOMANOMETRO JERSYMED CON BULTO</v>
      </c>
      <c r="E419" s="13" t="str">
        <f>+[1]!Tabla3[[#This Row],[Unidad de medida]]</f>
        <v>UNIDAD</v>
      </c>
      <c r="F419" s="15">
        <f>+[1]!INVENTARIO[[#This Row],[CANTIDAD INICIAL]]+[1]!INVENTARIO[[#This Row],[ENTRADAS]]-[1]!INVENTARIO[[#This Row],[SALIDAS]]+[1]!INVENTARIO[[#This Row],[AJUSTES]]</f>
        <v>0</v>
      </c>
      <c r="G419" s="16">
        <f>IFERROR(_xlfn.XLOOKUP([1]!INVENTARIO[[#This Row],[CODIGO CONCATENADO]],[1]!Tabla1[[CODIGO CONCATENADO ]],[1]!Tabla1[COSTO],,0,-1),"")</f>
        <v>5084.75</v>
      </c>
      <c r="H419" s="16">
        <f>+IFERROR([1]!INVENTARIO[[#This Row],[STOCK (BALANCE)]]*[1]!INVENTARIO[[#This Row],[COSTO UNITARIO]],"")</f>
        <v>0</v>
      </c>
    </row>
    <row r="420" spans="1:8" ht="30" x14ac:dyDescent="0.25">
      <c r="A420" s="17">
        <f>IFERROR(_xlfn.XLOOKUP([1]!INVENTARIO[[#This Row],[CODIGO CONCATENADO]],[1]!Tabla1[[CODIGO CONCATENADO ]],[1]!Tabla1[FECHA],,0,-1),"")</f>
        <v>44362</v>
      </c>
      <c r="B420" s="17">
        <f>IFERROR(_xlfn.XLOOKUP([1]!INVENTARIO[[#This Row],[CODIGO CONCATENADO]],[1]!Tabla1[[CODIGO CONCATENADO ]],[1]!Tabla1[FECHA],,0,-1),"")</f>
        <v>44362</v>
      </c>
      <c r="C420" s="18" t="str">
        <f>+[1]!Tabla3[[#This Row],[Secuencia]]</f>
        <v>INT0002</v>
      </c>
      <c r="D420" s="19" t="str">
        <f>+[1]!Tabla3[[#This Row],[Descripcion]]</f>
        <v>ESTESTOCOPIO PARA ADULTO DOBLE CAMAPANA GREENLAB</v>
      </c>
      <c r="E420" s="18" t="str">
        <f>+[1]!Tabla3[[#This Row],[Unidad de medida]]</f>
        <v>UNIDAD</v>
      </c>
      <c r="F420" s="20">
        <f>+[1]!INVENTARIO[[#This Row],[CANTIDAD INICIAL]]+[1]!INVENTARIO[[#This Row],[ENTRADAS]]-[1]!INVENTARIO[[#This Row],[SALIDAS]]+[1]!INVENTARIO[[#This Row],[AJUSTES]]</f>
        <v>1</v>
      </c>
      <c r="G420" s="21">
        <f>IFERROR(_xlfn.XLOOKUP([1]!INVENTARIO[[#This Row],[CODIGO CONCATENADO]],[1]!Tabla1[[CODIGO CONCATENADO ]],[1]!Tabla1[COSTO],,0,-1),"")</f>
        <v>4661.01</v>
      </c>
      <c r="H420" s="21">
        <f>+IFERROR([1]!INVENTARIO[[#This Row],[STOCK (BALANCE)]]*[1]!INVENTARIO[[#This Row],[COSTO UNITARIO]],"")</f>
        <v>4661.01</v>
      </c>
    </row>
    <row r="421" spans="1:8" x14ac:dyDescent="0.25">
      <c r="A421" s="12">
        <f>IFERROR(_xlfn.XLOOKUP([1]!INVENTARIO[[#This Row],[CODIGO CONCATENADO]],[1]!Tabla1[[CODIGO CONCATENADO ]],[1]!Tabla1[FECHA],,0,-1),"")</f>
        <v>44362</v>
      </c>
      <c r="B421" s="12">
        <f>IFERROR(_xlfn.XLOOKUP([1]!INVENTARIO[[#This Row],[CODIGO CONCATENADO]],[1]!Tabla1[[CODIGO CONCATENADO ]],[1]!Tabla1[FECHA],,0,-1),"")</f>
        <v>44362</v>
      </c>
      <c r="C421" s="13" t="str">
        <f>+[1]!Tabla3[[#This Row],[Secuencia]]</f>
        <v>INT0003</v>
      </c>
      <c r="D421" s="14" t="str">
        <f>+[1]!Tabla3[[#This Row],[Descripcion]]</f>
        <v>MEDIDOR DE GLUCOSA</v>
      </c>
      <c r="E421" s="13" t="str">
        <f>+[1]!Tabla3[[#This Row],[Unidad de medida]]</f>
        <v>UNIDAD</v>
      </c>
      <c r="F421" s="15">
        <f>+[1]!INVENTARIO[[#This Row],[CANTIDAD INICIAL]]+[1]!INVENTARIO[[#This Row],[ENTRADAS]]-[1]!INVENTARIO[[#This Row],[SALIDAS]]+[1]!INVENTARIO[[#This Row],[AJUSTES]]</f>
        <v>1</v>
      </c>
      <c r="G421" s="16">
        <f>IFERROR(_xlfn.XLOOKUP([1]!INVENTARIO[[#This Row],[CODIGO CONCATENADO]],[1]!Tabla1[[CODIGO CONCATENADO ]],[1]!Tabla1[COSTO],,0,-1),"")</f>
        <v>677.97</v>
      </c>
      <c r="H421" s="16">
        <f>+IFERROR([1]!INVENTARIO[[#This Row],[STOCK (BALANCE)]]*[1]!INVENTARIO[[#This Row],[COSTO UNITARIO]],"")</f>
        <v>677.97</v>
      </c>
    </row>
    <row r="422" spans="1:8" x14ac:dyDescent="0.25">
      <c r="A422" s="17">
        <f>IFERROR(_xlfn.XLOOKUP([1]!INVENTARIO[[#This Row],[CODIGO CONCATENADO]],[1]!Tabla1[[CODIGO CONCATENADO ]],[1]!Tabla1[FECHA],,0,-1),"")</f>
        <v>44362</v>
      </c>
      <c r="B422" s="17">
        <f>IFERROR(_xlfn.XLOOKUP([1]!INVENTARIO[[#This Row],[CODIGO CONCATENADO]],[1]!Tabla1[[CODIGO CONCATENADO ]],[1]!Tabla1[FECHA],,0,-1),"")</f>
        <v>44362</v>
      </c>
      <c r="C422" s="18" t="str">
        <f>+[1]!Tabla3[[#This Row],[Secuencia]]</f>
        <v>INT0004</v>
      </c>
      <c r="D422" s="19" t="str">
        <f>+[1]!Tabla3[[#This Row],[Descripcion]]</f>
        <v>SET DE CIRUGIA MENOR 13 PIEZAS</v>
      </c>
      <c r="E422" s="18" t="str">
        <f>+[1]!Tabla3[[#This Row],[Unidad de medida]]</f>
        <v>UNIDAD</v>
      </c>
      <c r="F422" s="20">
        <f>+[1]!INVENTARIO[[#This Row],[CANTIDAD INICIAL]]+[1]!INVENTARIO[[#This Row],[ENTRADAS]]-[1]!INVENTARIO[[#This Row],[SALIDAS]]+[1]!INVENTARIO[[#This Row],[AJUSTES]]</f>
        <v>1</v>
      </c>
      <c r="G422" s="21">
        <f>IFERROR(_xlfn.XLOOKUP([1]!INVENTARIO[[#This Row],[CODIGO CONCATENADO]],[1]!Tabla1[[CODIGO CONCATENADO ]],[1]!Tabla1[COSTO],,0,-1),"")</f>
        <v>1694.92</v>
      </c>
      <c r="H422" s="21">
        <f>+IFERROR([1]!INVENTARIO[[#This Row],[STOCK (BALANCE)]]*[1]!INVENTARIO[[#This Row],[COSTO UNITARIO]],"")</f>
        <v>1694.92</v>
      </c>
    </row>
    <row r="423" spans="1:8" x14ac:dyDescent="0.25">
      <c r="A423" s="12">
        <f>IFERROR(_xlfn.XLOOKUP([1]!INVENTARIO[[#This Row],[CODIGO CONCATENADO]],[1]!Tabla1[[CODIGO CONCATENADO ]],[1]!Tabla1[FECHA],,0,-1),"")</f>
        <v>44362</v>
      </c>
      <c r="B423" s="12">
        <f>IFERROR(_xlfn.XLOOKUP([1]!INVENTARIO[[#This Row],[CODIGO CONCATENADO]],[1]!Tabla1[[CODIGO CONCATENADO ]],[1]!Tabla1[FECHA],,0,-1),"")</f>
        <v>44362</v>
      </c>
      <c r="C423" s="13" t="str">
        <f>+[1]!Tabla3[[#This Row],[Secuencia]]</f>
        <v>INT0005</v>
      </c>
      <c r="D423" s="14" t="str">
        <f>+[1]!Tabla3[[#This Row],[Descripcion]]</f>
        <v>PAPEL CAMILLA CREPE 21 PULGADAS PREMIUN</v>
      </c>
      <c r="E423" s="13" t="str">
        <f>+[1]!Tabla3[[#This Row],[Unidad de medida]]</f>
        <v>CAJAS</v>
      </c>
      <c r="F423" s="15">
        <f>+[1]!INVENTARIO[[#This Row],[CANTIDAD INICIAL]]+[1]!INVENTARIO[[#This Row],[ENTRADAS]]-[1]!INVENTARIO[[#This Row],[SALIDAS]]+[1]!INVENTARIO[[#This Row],[AJUSTES]]</f>
        <v>2</v>
      </c>
      <c r="G423" s="16">
        <f>IFERROR(_xlfn.XLOOKUP([1]!INVENTARIO[[#This Row],[CODIGO CONCATENADO]],[1]!Tabla1[[CODIGO CONCATENADO ]],[1]!Tabla1[COSTO],,0,-1),"")</f>
        <v>2966.1</v>
      </c>
      <c r="H423" s="16">
        <f>+IFERROR([1]!INVENTARIO[[#This Row],[STOCK (BALANCE)]]*[1]!INVENTARIO[[#This Row],[COSTO UNITARIO]],"")</f>
        <v>5932.2</v>
      </c>
    </row>
    <row r="424" spans="1:8" x14ac:dyDescent="0.25">
      <c r="A424" s="17">
        <f>IFERROR(_xlfn.XLOOKUP([1]!INVENTARIO[[#This Row],[CODIGO CONCATENADO]],[1]!Tabla1[[CODIGO CONCATENADO ]],[1]!Tabla1[FECHA],,0,-1),"")</f>
        <v>44362</v>
      </c>
      <c r="B424" s="17">
        <f>IFERROR(_xlfn.XLOOKUP([1]!INVENTARIO[[#This Row],[CODIGO CONCATENADO]],[1]!Tabla1[[CODIGO CONCATENADO ]],[1]!Tabla1[FECHA],,0,-1),"")</f>
        <v>44362</v>
      </c>
      <c r="C424" s="18" t="str">
        <f>+[1]!Tabla3[[#This Row],[Secuencia]]</f>
        <v>INT0006</v>
      </c>
      <c r="D424" s="19" t="str">
        <f>+[1]!Tabla3[[#This Row],[Descripcion]]</f>
        <v>MASCARILLAS DESEHABLES 3 PLIEGOS 50/1</v>
      </c>
      <c r="E424" s="18" t="str">
        <f>+[1]!Tabla3[[#This Row],[Unidad de medida]]</f>
        <v>CAJAS</v>
      </c>
      <c r="F424" s="20">
        <f>+[1]!INVENTARIO[[#This Row],[CANTIDAD INICIAL]]+[1]!INVENTARIO[[#This Row],[ENTRADAS]]-[1]!INVENTARIO[[#This Row],[SALIDAS]]+[1]!INVENTARIO[[#This Row],[AJUSTES]]</f>
        <v>2</v>
      </c>
      <c r="G424" s="21">
        <f>IFERROR(_xlfn.XLOOKUP([1]!INVENTARIO[[#This Row],[CODIGO CONCATENADO]],[1]!Tabla1[[CODIGO CONCATENADO ]],[1]!Tabla1[COSTO],,0,-1),"")</f>
        <v>894.07</v>
      </c>
      <c r="H424" s="21">
        <f>+IFERROR([1]!INVENTARIO[[#This Row],[STOCK (BALANCE)]]*[1]!INVENTARIO[[#This Row],[COSTO UNITARIO]],"")</f>
        <v>1788.14</v>
      </c>
    </row>
    <row r="425" spans="1:8" x14ac:dyDescent="0.25">
      <c r="A425" s="12">
        <f>IFERROR(_xlfn.XLOOKUP([1]!INVENTARIO[[#This Row],[CODIGO CONCATENADO]],[1]!Tabla1[[CODIGO CONCATENADO ]],[1]!Tabla1[FECHA],,0,-1),"")</f>
        <v>44362</v>
      </c>
      <c r="B425" s="12">
        <f>IFERROR(_xlfn.XLOOKUP([1]!INVENTARIO[[#This Row],[CODIGO CONCATENADO]],[1]!Tabla1[[CODIGO CONCATENADO ]],[1]!Tabla1[FECHA],,0,-1),"")</f>
        <v>44362</v>
      </c>
      <c r="C425" s="13" t="str">
        <f>+[1]!Tabla3[[#This Row],[Secuencia]]</f>
        <v>INT0007</v>
      </c>
      <c r="D425" s="14" t="str">
        <f>+[1]!Tabla3[[#This Row],[Descripcion]]</f>
        <v>MICROPORE CD 2X10 YARDAS</v>
      </c>
      <c r="E425" s="13" t="str">
        <f>+[1]!Tabla3[[#This Row],[Unidad de medida]]</f>
        <v>CAJAS</v>
      </c>
      <c r="F425" s="15">
        <f>+[1]!INVENTARIO[[#This Row],[CANTIDAD INICIAL]]+[1]!INVENTARIO[[#This Row],[ENTRADAS]]-[1]!INVENTARIO[[#This Row],[SALIDAS]]+[1]!INVENTARIO[[#This Row],[AJUSTES]]</f>
        <v>1</v>
      </c>
      <c r="G425" s="16">
        <f>IFERROR(_xlfn.XLOOKUP([1]!INVENTARIO[[#This Row],[CODIGO CONCATENADO]],[1]!Tabla1[[CODIGO CONCATENADO ]],[1]!Tabla1[COSTO],,0,-1),"")</f>
        <v>2105</v>
      </c>
      <c r="H425" s="16">
        <f>+IFERROR([1]!INVENTARIO[[#This Row],[STOCK (BALANCE)]]*[1]!INVENTARIO[[#This Row],[COSTO UNITARIO]],"")</f>
        <v>2105</v>
      </c>
    </row>
    <row r="426" spans="1:8" x14ac:dyDescent="0.25">
      <c r="A426" s="17">
        <f>IFERROR(_xlfn.XLOOKUP([1]!INVENTARIO[[#This Row],[CODIGO CONCATENADO]],[1]!Tabla1[[CODIGO CONCATENADO ]],[1]!Tabla1[FECHA],,0,-1),"")</f>
        <v>44362</v>
      </c>
      <c r="B426" s="17">
        <f>IFERROR(_xlfn.XLOOKUP([1]!INVENTARIO[[#This Row],[CODIGO CONCATENADO]],[1]!Tabla1[[CODIGO CONCATENADO ]],[1]!Tabla1[FECHA],,0,-1),"")</f>
        <v>44362</v>
      </c>
      <c r="C426" s="18" t="str">
        <f>+[1]!Tabla3[[#This Row],[Secuencia]]</f>
        <v>INT0008</v>
      </c>
      <c r="D426" s="19" t="str">
        <f>+[1]!Tabla3[[#This Row],[Descripcion]]</f>
        <v>JERINGUILLA 3CC 21X1 GREENLAB</v>
      </c>
      <c r="E426" s="18" t="str">
        <f>+[1]!Tabla3[[#This Row],[Unidad de medida]]</f>
        <v>CAJAS</v>
      </c>
      <c r="F426" s="20">
        <f>+[1]!INVENTARIO[[#This Row],[CANTIDAD INICIAL]]+[1]!INVENTARIO[[#This Row],[ENTRADAS]]-[1]!INVENTARIO[[#This Row],[SALIDAS]]+[1]!INVENTARIO[[#This Row],[AJUSTES]]</f>
        <v>2</v>
      </c>
      <c r="G426" s="21">
        <f>IFERROR(_xlfn.XLOOKUP([1]!INVENTARIO[[#This Row],[CODIGO CONCATENADO]],[1]!Tabla1[[CODIGO CONCATENADO ]],[1]!Tabla1[COSTO],,0,-1),"")</f>
        <v>385.59</v>
      </c>
      <c r="H426" s="21">
        <f>+IFERROR([1]!INVENTARIO[[#This Row],[STOCK (BALANCE)]]*[1]!INVENTARIO[[#This Row],[COSTO UNITARIO]],"")</f>
        <v>771.18</v>
      </c>
    </row>
    <row r="427" spans="1:8" x14ac:dyDescent="0.25">
      <c r="A427" s="12">
        <f>IFERROR(_xlfn.XLOOKUP([1]!INVENTARIO[[#This Row],[CODIGO CONCATENADO]],[1]!Tabla1[[CODIGO CONCATENADO ]],[1]!Tabla1[FECHA],,0,-1),"")</f>
        <v>44362</v>
      </c>
      <c r="B427" s="12">
        <f>IFERROR(_xlfn.XLOOKUP([1]!INVENTARIO[[#This Row],[CODIGO CONCATENADO]],[1]!Tabla1[[CODIGO CONCATENADO ]],[1]!Tabla1[FECHA],,0,-1),"")</f>
        <v>44362</v>
      </c>
      <c r="C427" s="13" t="str">
        <f>+[1]!Tabla3[[#This Row],[Secuencia]]</f>
        <v>INT0009</v>
      </c>
      <c r="D427" s="14" t="str">
        <f>+[1]!Tabla3[[#This Row],[Descripcion]]</f>
        <v>TIRILLA PARA MEDIR GLUCOZA</v>
      </c>
      <c r="E427" s="13" t="str">
        <f>+[1]!Tabla3[[#This Row],[Unidad de medida]]</f>
        <v>CAJAS</v>
      </c>
      <c r="F427" s="15">
        <f>+[1]!INVENTARIO[[#This Row],[CANTIDAD INICIAL]]+[1]!INVENTARIO[[#This Row],[ENTRADAS]]-[1]!INVENTARIO[[#This Row],[SALIDAS]]+[1]!INVENTARIO[[#This Row],[AJUSTES]]</f>
        <v>8</v>
      </c>
      <c r="G427" s="16">
        <f>IFERROR(_xlfn.XLOOKUP([1]!INVENTARIO[[#This Row],[CODIGO CONCATENADO]],[1]!Tabla1[[CODIGO CONCATENADO ]],[1]!Tabla1[COSTO],,0,-1),"")</f>
        <v>2000</v>
      </c>
      <c r="H427" s="16">
        <f>+IFERROR([1]!INVENTARIO[[#This Row],[STOCK (BALANCE)]]*[1]!INVENTARIO[[#This Row],[COSTO UNITARIO]],"")</f>
        <v>16000</v>
      </c>
    </row>
    <row r="428" spans="1:8" x14ac:dyDescent="0.25">
      <c r="A428" s="17">
        <f>IFERROR(_xlfn.XLOOKUP([1]!INVENTARIO[[#This Row],[CODIGO CONCATENADO]],[1]!Tabla1[[CODIGO CONCATENADO ]],[1]!Tabla1[FECHA],,0,-1),"")</f>
        <v>44362</v>
      </c>
      <c r="B428" s="17">
        <f>IFERROR(_xlfn.XLOOKUP([1]!INVENTARIO[[#This Row],[CODIGO CONCATENADO]],[1]!Tabla1[[CODIGO CONCATENADO ]],[1]!Tabla1[FECHA],,0,-1),"")</f>
        <v>44362</v>
      </c>
      <c r="C428" s="18" t="str">
        <f>+[1]!Tabla3[[#This Row],[Secuencia]]</f>
        <v>INT0010</v>
      </c>
      <c r="D428" s="19" t="str">
        <f>+[1]!Tabla3[[#This Row],[Descripcion]]</f>
        <v>EQUIPO DE OSTOSCOPIO</v>
      </c>
      <c r="E428" s="18" t="str">
        <f>+[1]!Tabla3[[#This Row],[Unidad de medida]]</f>
        <v>UNIDAD</v>
      </c>
      <c r="F428" s="20">
        <f>+[1]!INVENTARIO[[#This Row],[CANTIDAD INICIAL]]+[1]!INVENTARIO[[#This Row],[ENTRADAS]]-[1]!INVENTARIO[[#This Row],[SALIDAS]]+[1]!INVENTARIO[[#This Row],[AJUSTES]]</f>
        <v>1</v>
      </c>
      <c r="G428" s="21">
        <f>IFERROR(_xlfn.XLOOKUP([1]!INVENTARIO[[#This Row],[CODIGO CONCATENADO]],[1]!Tabla1[[CODIGO CONCATENADO ]],[1]!Tabla1[COSTO],,0,-1),"")</f>
        <v>26355.93</v>
      </c>
      <c r="H428" s="21">
        <f>+IFERROR([1]!INVENTARIO[[#This Row],[STOCK (BALANCE)]]*[1]!INVENTARIO[[#This Row],[COSTO UNITARIO]],"")</f>
        <v>26355.93</v>
      </c>
    </row>
    <row r="429" spans="1:8" x14ac:dyDescent="0.25">
      <c r="A429" s="12">
        <f>IFERROR(_xlfn.XLOOKUP([1]!INVENTARIO[[#This Row],[CODIGO CONCATENADO]],[1]!Tabla1[[CODIGO CONCATENADO ]],[1]!Tabla1[FECHA],,0,-1),"")</f>
        <v>44734</v>
      </c>
      <c r="B429" s="12">
        <f>IFERROR(_xlfn.XLOOKUP([1]!INVENTARIO[[#This Row],[CODIGO CONCATENADO]],[1]!Tabla1[[CODIGO CONCATENADO ]],[1]!Tabla1[FECHA],,0,-1),"")</f>
        <v>44734</v>
      </c>
      <c r="C429" s="13" t="str">
        <f>+[1]!Tabla3[[#This Row],[Secuencia]]</f>
        <v>INT0011</v>
      </c>
      <c r="D429" s="14" t="str">
        <f>+[1]!Tabla3[[#This Row],[Descripcion]]</f>
        <v xml:space="preserve">MEDALLA REDONDAS </v>
      </c>
      <c r="E429" s="13" t="str">
        <f>+[1]!Tabla3[[#This Row],[Unidad de medida]]</f>
        <v>UNIDAD</v>
      </c>
      <c r="F429" s="15">
        <f>+[1]!INVENTARIO[[#This Row],[CANTIDAD INICIAL]]+[1]!INVENTARIO[[#This Row],[ENTRADAS]]-[1]!INVENTARIO[[#This Row],[SALIDAS]]+[1]!INVENTARIO[[#This Row],[AJUSTES]]</f>
        <v>10</v>
      </c>
      <c r="G429" s="16">
        <f>IFERROR(_xlfn.XLOOKUP([1]!INVENTARIO[[#This Row],[CODIGO CONCATENADO]],[1]!Tabla1[[CODIGO CONCATENADO ]],[1]!Tabla1[COSTO],,0,-1),"")</f>
        <v>400</v>
      </c>
      <c r="H429" s="16">
        <f>+IFERROR([1]!INVENTARIO[[#This Row],[STOCK (BALANCE)]]*[1]!INVENTARIO[[#This Row],[COSTO UNITARIO]],"")</f>
        <v>4000</v>
      </c>
    </row>
    <row r="430" spans="1:8" x14ac:dyDescent="0.25">
      <c r="A430" s="17">
        <f>IFERROR(_xlfn.XLOOKUP([1]!INVENTARIO[[#This Row],[CODIGO CONCATENADO]],[1]!Tabla1[[CODIGO CONCATENADO ]],[1]!Tabla1[FECHA],,0,-1),"")</f>
        <v>44354</v>
      </c>
      <c r="B430" s="17">
        <f>IFERROR(_xlfn.XLOOKUP([1]!INVENTARIO[[#This Row],[CODIGO CONCATENADO]],[1]!Tabla1[[CODIGO CONCATENADO ]],[1]!Tabla1[FECHA],,0,-1),"")</f>
        <v>44354</v>
      </c>
      <c r="C430" s="18" t="str">
        <f>+[1]!Tabla3[[#This Row],[Secuencia]]</f>
        <v>INT0012</v>
      </c>
      <c r="D430" s="19" t="str">
        <f>+[1]!Tabla3[[#This Row],[Descripcion]]</f>
        <v>BRAZALETE DE PAPEL REFLECTIVO IMPRESO</v>
      </c>
      <c r="E430" s="18" t="str">
        <f>+[1]!Tabla3[[#This Row],[Unidad de medida]]</f>
        <v>UNIDAD</v>
      </c>
      <c r="F430" s="20">
        <f>+[1]!INVENTARIO[[#This Row],[CANTIDAD INICIAL]]+[1]!INVENTARIO[[#This Row],[ENTRADAS]]-[1]!INVENTARIO[[#This Row],[SALIDAS]]+[1]!INVENTARIO[[#This Row],[AJUSTES]]</f>
        <v>0</v>
      </c>
      <c r="G430" s="21">
        <f>IFERROR(_xlfn.XLOOKUP([1]!INVENTARIO[[#This Row],[CODIGO CONCATENADO]],[1]!Tabla1[[CODIGO CONCATENADO ]],[1]!Tabla1[COSTO],,0,-1),"")</f>
        <v>0</v>
      </c>
      <c r="H430" s="21">
        <f>+IFERROR([1]!INVENTARIO[[#This Row],[STOCK (BALANCE)]]*[1]!INVENTARIO[[#This Row],[COSTO UNITARIO]],"")</f>
        <v>0</v>
      </c>
    </row>
    <row r="431" spans="1:8" x14ac:dyDescent="0.25">
      <c r="A431" s="12">
        <f>IFERROR(_xlfn.XLOOKUP([1]!INVENTARIO[[#This Row],[CODIGO CONCATENADO]],[1]!Tabla1[[CODIGO CONCATENADO ]],[1]!Tabla1[FECHA],,0,-1),"")</f>
        <v>44354</v>
      </c>
      <c r="B431" s="12">
        <f>IFERROR(_xlfn.XLOOKUP([1]!INVENTARIO[[#This Row],[CODIGO CONCATENADO]],[1]!Tabla1[[CODIGO CONCATENADO ]],[1]!Tabla1[FECHA],,0,-1),"")</f>
        <v>44354</v>
      </c>
      <c r="C431" s="13" t="str">
        <f>+[1]!Tabla3[[#This Row],[Secuencia]]</f>
        <v>INT0013</v>
      </c>
      <c r="D431" s="14" t="str">
        <f>+[1]!Tabla3[[#This Row],[Descripcion]]</f>
        <v>TAG FRONTAL PARA BICICLETA DE 8X6 PULGADAS</v>
      </c>
      <c r="E431" s="13" t="str">
        <f>+[1]!Tabla3[[#This Row],[Unidad de medida]]</f>
        <v>UNIDAD</v>
      </c>
      <c r="F431" s="15">
        <f>+[1]!INVENTARIO[[#This Row],[CANTIDAD INICIAL]]+[1]!INVENTARIO[[#This Row],[ENTRADAS]]-[1]!INVENTARIO[[#This Row],[SALIDAS]]+[1]!INVENTARIO[[#This Row],[AJUSTES]]</f>
        <v>0</v>
      </c>
      <c r="G431" s="16">
        <f>IFERROR(_xlfn.XLOOKUP([1]!INVENTARIO[[#This Row],[CODIGO CONCATENADO]],[1]!Tabla1[[CODIGO CONCATENADO ]],[1]!Tabla1[COSTO],,0,-1),"")</f>
        <v>0</v>
      </c>
      <c r="H431" s="16">
        <f>+IFERROR([1]!INVENTARIO[[#This Row],[STOCK (BALANCE)]]*[1]!INVENTARIO[[#This Row],[COSTO UNITARIO]],"")</f>
        <v>0</v>
      </c>
    </row>
    <row r="432" spans="1:8" x14ac:dyDescent="0.25">
      <c r="A432" s="17">
        <f>IFERROR(_xlfn.XLOOKUP([1]!INVENTARIO[[#This Row],[CODIGO CONCATENADO]],[1]!Tabla1[[CODIGO CONCATENADO ]],[1]!Tabla1[FECHA],,0,-1),"")</f>
        <v>44592</v>
      </c>
      <c r="B432" s="17">
        <f>IFERROR(_xlfn.XLOOKUP([1]!INVENTARIO[[#This Row],[CODIGO CONCATENADO]],[1]!Tabla1[[CODIGO CONCATENADO ]],[1]!Tabla1[FECHA],,0,-1),"")</f>
        <v>44592</v>
      </c>
      <c r="C432" s="18" t="str">
        <f>+[1]!Tabla3[[#This Row],[Secuencia]]</f>
        <v>INT0014</v>
      </c>
      <c r="D432" s="19" t="str">
        <f>+[1]!Tabla3[[#This Row],[Descripcion]]</f>
        <v>BANDEROLAS INSTITUCIONALES (PROMOCIONALES)</v>
      </c>
      <c r="E432" s="18" t="str">
        <f>+[1]!Tabla3[[#This Row],[Unidad de medida]]</f>
        <v>UNIDAD</v>
      </c>
      <c r="F432" s="20">
        <f>+[1]!INVENTARIO[[#This Row],[CANTIDAD INICIAL]]+[1]!INVENTARIO[[#This Row],[ENTRADAS]]-[1]!INVENTARIO[[#This Row],[SALIDAS]]+[1]!INVENTARIO[[#This Row],[AJUSTES]]</f>
        <v>0</v>
      </c>
      <c r="G432" s="21">
        <f>IFERROR(_xlfn.XLOOKUP([1]!INVENTARIO[[#This Row],[CODIGO CONCATENADO]],[1]!Tabla1[[CODIGO CONCATENADO ]],[1]!Tabla1[COSTO],,0,-1),"")</f>
        <v>0</v>
      </c>
      <c r="H432" s="21">
        <f>+IFERROR([1]!INVENTARIO[[#This Row],[STOCK (BALANCE)]]*[1]!INVENTARIO[[#This Row],[COSTO UNITARIO]],"")</f>
        <v>0</v>
      </c>
    </row>
    <row r="433" spans="1:8" x14ac:dyDescent="0.25">
      <c r="A433" s="12">
        <f>IFERROR(_xlfn.XLOOKUP([1]!INVENTARIO[[#This Row],[CODIGO CONCATENADO]],[1]!Tabla1[[CODIGO CONCATENADO ]],[1]!Tabla1[FECHA],,0,-1),"")</f>
        <v>44147</v>
      </c>
      <c r="B433" s="12">
        <f>IFERROR(_xlfn.XLOOKUP([1]!INVENTARIO[[#This Row],[CODIGO CONCATENADO]],[1]!Tabla1[[CODIGO CONCATENADO ]],[1]!Tabla1[FECHA],,0,-1),"")</f>
        <v>44147</v>
      </c>
      <c r="C433" s="13" t="str">
        <f>+[1]!Tabla3[[#This Row],[Secuencia]]</f>
        <v>INT0015</v>
      </c>
      <c r="D433" s="14" t="str">
        <f>+[1]!Tabla3[[#This Row],[Descripcion]]</f>
        <v>BOQUILLAS ALCOHOLIMETROS ALCO SENSOR  ASVXL</v>
      </c>
      <c r="E433" s="13" t="str">
        <f>+[1]!Tabla3[[#This Row],[Unidad de medida]]</f>
        <v>UNIDAD</v>
      </c>
      <c r="F433" s="15">
        <f>+[1]!INVENTARIO[[#This Row],[CANTIDAD INICIAL]]+[1]!INVENTARIO[[#This Row],[ENTRADAS]]-[1]!INVENTARIO[[#This Row],[SALIDAS]]+[1]!INVENTARIO[[#This Row],[AJUSTES]]</f>
        <v>30000</v>
      </c>
      <c r="G433" s="16">
        <f>IFERROR(_xlfn.XLOOKUP([1]!INVENTARIO[[#This Row],[CODIGO CONCATENADO]],[1]!Tabla1[[CODIGO CONCATENADO ]],[1]!Tabla1[COSTO],,0,-1),"")</f>
        <v>35.4</v>
      </c>
      <c r="H433" s="16">
        <f>+IFERROR([1]!INVENTARIO[[#This Row],[STOCK (BALANCE)]]*[1]!INVENTARIO[[#This Row],[COSTO UNITARIO]],"")</f>
        <v>1062000</v>
      </c>
    </row>
    <row r="434" spans="1:8" ht="30" x14ac:dyDescent="0.25">
      <c r="A434" s="17">
        <f>IFERROR(_xlfn.XLOOKUP([1]!INVENTARIO[[#This Row],[CODIGO CONCATENADO]],[1]!Tabla1[[CODIGO CONCATENADO ]],[1]!Tabla1[FECHA],,0,-1),"")</f>
        <v>44147</v>
      </c>
      <c r="B434" s="17">
        <f>IFERROR(_xlfn.XLOOKUP([1]!INVENTARIO[[#This Row],[CODIGO CONCATENADO]],[1]!Tabla1[[CODIGO CONCATENADO ]],[1]!Tabla1[FECHA],,0,-1),"")</f>
        <v>44147</v>
      </c>
      <c r="C434" s="18" t="str">
        <f>+[1]!Tabla3[[#This Row],[Secuencia]]</f>
        <v>INT0016</v>
      </c>
      <c r="D434" s="19" t="str">
        <f>+[1]!Tabla3[[#This Row],[Descripcion]]</f>
        <v>BOQUILLAS ALCOHOLIMETROS ALCO SENSOR MOD. FST</v>
      </c>
      <c r="E434" s="18" t="str">
        <f>+[1]!Tabla3[[#This Row],[Unidad de medida]]</f>
        <v>UNIDAD</v>
      </c>
      <c r="F434" s="20">
        <f>+[1]!INVENTARIO[[#This Row],[CANTIDAD INICIAL]]+[1]!INVENTARIO[[#This Row],[ENTRADAS]]-[1]!INVENTARIO[[#This Row],[SALIDAS]]+[1]!INVENTARIO[[#This Row],[AJUSTES]]</f>
        <v>65000</v>
      </c>
      <c r="G434" s="21">
        <f>IFERROR(_xlfn.XLOOKUP([1]!INVENTARIO[[#This Row],[CODIGO CONCATENADO]],[1]!Tabla1[[CODIGO CONCATENADO ]],[1]!Tabla1[COSTO],,0,-1),"")</f>
        <v>24.04</v>
      </c>
      <c r="H434" s="21">
        <f>+IFERROR([1]!INVENTARIO[[#This Row],[STOCK (BALANCE)]]*[1]!INVENTARIO[[#This Row],[COSTO UNITARIO]],"")</f>
        <v>1562600</v>
      </c>
    </row>
    <row r="435" spans="1:8" x14ac:dyDescent="0.25">
      <c r="A435" s="12">
        <f>IFERROR(_xlfn.XLOOKUP([1]!INVENTARIO[[#This Row],[CODIGO CONCATENADO]],[1]!Tabla1[[CODIGO CONCATENADO ]],[1]!Tabla1[FECHA],,0,-1),"")</f>
        <v>44592</v>
      </c>
      <c r="B435" s="12">
        <f>IFERROR(_xlfn.XLOOKUP([1]!INVENTARIO[[#This Row],[CODIGO CONCATENADO]],[1]!Tabla1[[CODIGO CONCATENADO ]],[1]!Tabla1[FECHA],,0,-1),"")</f>
        <v>44592</v>
      </c>
      <c r="C435" s="13" t="str">
        <f>+[1]!Tabla3[[#This Row],[Secuencia]]</f>
        <v>INT0017</v>
      </c>
      <c r="D435" s="14" t="str">
        <f>+[1]!Tabla3[[#This Row],[Descripcion]]</f>
        <v>BOLSAS DE TELA INSTITUCIONALES</v>
      </c>
      <c r="E435" s="13" t="str">
        <f>+[1]!Tabla3[[#This Row],[Unidad de medida]]</f>
        <v>UNIDAD</v>
      </c>
      <c r="F435" s="15">
        <f>+[1]!INVENTARIO[[#This Row],[CANTIDAD INICIAL]]+[1]!INVENTARIO[[#This Row],[ENTRADAS]]-[1]!INVENTARIO[[#This Row],[SALIDAS]]+[1]!INVENTARIO[[#This Row],[AJUSTES]]</f>
        <v>116</v>
      </c>
      <c r="G435" s="16">
        <f>IFERROR(_xlfn.XLOOKUP([1]!INVENTARIO[[#This Row],[CODIGO CONCATENADO]],[1]!Tabla1[[CODIGO CONCATENADO ]],[1]!Tabla1[COSTO],,0,-1),"")</f>
        <v>0</v>
      </c>
      <c r="H435" s="16">
        <f>+IFERROR([1]!INVENTARIO[[#This Row],[STOCK (BALANCE)]]*[1]!INVENTARIO[[#This Row],[COSTO UNITARIO]],"")</f>
        <v>0</v>
      </c>
    </row>
    <row r="436" spans="1:8" ht="30" x14ac:dyDescent="0.25">
      <c r="A436" s="17">
        <f>IFERROR(_xlfn.XLOOKUP([1]!INVENTARIO[[#This Row],[CODIGO CONCATENADO]],[1]!Tabla1[[CODIGO CONCATENADO ]],[1]!Tabla1[FECHA],,0,-1),"")</f>
        <v>44544</v>
      </c>
      <c r="B436" s="17">
        <f>IFERROR(_xlfn.XLOOKUP([1]!INVENTARIO[[#This Row],[CODIGO CONCATENADO]],[1]!Tabla1[[CODIGO CONCATENADO ]],[1]!Tabla1[FECHA],,0,-1),"")</f>
        <v>44544</v>
      </c>
      <c r="C436" s="18" t="str">
        <f>+[1]!Tabla3[[#This Row],[Secuencia]]</f>
        <v>INT0018</v>
      </c>
      <c r="D436" s="19" t="str">
        <f>+[1]!Tabla3[[#This Row],[Descripcion]]</f>
        <v>BICICLETA 29 JULEN EVOLUTION 2.0 3X10 MY21 DISCO TALLA M NEGRA/ROJA</v>
      </c>
      <c r="E436" s="18" t="str">
        <f>+[1]!Tabla3[[#This Row],[Unidad de medida]]</f>
        <v>UNIDAD</v>
      </c>
      <c r="F436" s="20">
        <f>+[1]!INVENTARIO[[#This Row],[CANTIDAD INICIAL]]+[1]!INVENTARIO[[#This Row],[ENTRADAS]]-[1]!INVENTARIO[[#This Row],[SALIDAS]]+[1]!INVENTARIO[[#This Row],[AJUSTES]]</f>
        <v>0</v>
      </c>
      <c r="G436" s="21">
        <f>IFERROR(_xlfn.XLOOKUP([1]!INVENTARIO[[#This Row],[CODIGO CONCATENADO]],[1]!Tabla1[[CODIGO CONCATENADO ]],[1]!Tabla1[COSTO],,0,-1),"")</f>
        <v>33635.589999999997</v>
      </c>
      <c r="H436" s="21">
        <f>+IFERROR([1]!INVENTARIO[[#This Row],[STOCK (BALANCE)]]*[1]!INVENTARIO[[#This Row],[COSTO UNITARIO]],"")</f>
        <v>0</v>
      </c>
    </row>
    <row r="437" spans="1:8" ht="30" x14ac:dyDescent="0.25">
      <c r="A437" s="12">
        <f>IFERROR(_xlfn.XLOOKUP([1]!INVENTARIO[[#This Row],[CODIGO CONCATENADO]],[1]!Tabla1[[CODIGO CONCATENADO ]],[1]!Tabla1[FECHA],,0,-1),"")</f>
        <v>44592</v>
      </c>
      <c r="B437" s="12">
        <f>IFERROR(_xlfn.XLOOKUP([1]!INVENTARIO[[#This Row],[CODIGO CONCATENADO]],[1]!Tabla1[[CODIGO CONCATENADO ]],[1]!Tabla1[FECHA],,0,-1),"")</f>
        <v>44592</v>
      </c>
      <c r="C437" s="13" t="str">
        <f>+[1]!Tabla3[[#This Row],[Secuencia]]</f>
        <v>INT0019</v>
      </c>
      <c r="D437" s="14" t="str">
        <f>+[1]!Tabla3[[#This Row],[Descripcion]]</f>
        <v>BUZONES  PARA DEPOSITAR RECOMENDACIÓN EN ACRILICO</v>
      </c>
      <c r="E437" s="13" t="str">
        <f>+[1]!Tabla3[[#This Row],[Unidad de medida]]</f>
        <v>UNIDAD</v>
      </c>
      <c r="F437" s="15">
        <f>+[1]!INVENTARIO[[#This Row],[CANTIDAD INICIAL]]+[1]!INVENTARIO[[#This Row],[ENTRADAS]]-[1]!INVENTARIO[[#This Row],[SALIDAS]]+[1]!INVENTARIO[[#This Row],[AJUSTES]]</f>
        <v>2</v>
      </c>
      <c r="G437" s="16">
        <f>IFERROR(_xlfn.XLOOKUP([1]!INVENTARIO[[#This Row],[CODIGO CONCATENADO]],[1]!Tabla1[[CODIGO CONCATENADO ]],[1]!Tabla1[COSTO],,0,-1),"")</f>
        <v>0</v>
      </c>
      <c r="H437" s="16">
        <f>+IFERROR([1]!INVENTARIO[[#This Row],[STOCK (BALANCE)]]*[1]!INVENTARIO[[#This Row],[COSTO UNITARIO]],"")</f>
        <v>0</v>
      </c>
    </row>
    <row r="438" spans="1:8" x14ac:dyDescent="0.25">
      <c r="A438" s="17">
        <f>IFERROR(_xlfn.XLOOKUP([1]!INVENTARIO[[#This Row],[CODIGO CONCATENADO]],[1]!Tabla1[[CODIGO CONCATENADO ]],[1]!Tabla1[FECHA],,0,-1),"")</f>
        <v>44404</v>
      </c>
      <c r="B438" s="17">
        <f>IFERROR(_xlfn.XLOOKUP([1]!INVENTARIO[[#This Row],[CODIGO CONCATENADO]],[1]!Tabla1[[CODIGO CONCATENADO ]],[1]!Tabla1[FECHA],,0,-1),"")</f>
        <v>44404</v>
      </c>
      <c r="C438" s="18" t="str">
        <f>+[1]!Tabla3[[#This Row],[Secuencia]]</f>
        <v>INT0020</v>
      </c>
      <c r="D438" s="19" t="str">
        <f>+[1]!Tabla3[[#This Row],[Descripcion]]</f>
        <v>CAMISETAS DRY-FIT  CON SERIGRAFIA</v>
      </c>
      <c r="E438" s="18" t="str">
        <f>+[1]!Tabla3[[#This Row],[Unidad de medida]]</f>
        <v>UNIDAD</v>
      </c>
      <c r="F438" s="20">
        <f>+[1]!INVENTARIO[[#This Row],[CANTIDAD INICIAL]]+[1]!INVENTARIO[[#This Row],[ENTRADAS]]-[1]!INVENTARIO[[#This Row],[SALIDAS]]+[1]!INVENTARIO[[#This Row],[AJUSTES]]</f>
        <v>0</v>
      </c>
      <c r="G438" s="21">
        <f>IFERROR(_xlfn.XLOOKUP([1]!INVENTARIO[[#This Row],[CODIGO CONCATENADO]],[1]!Tabla1[[CODIGO CONCATENADO ]],[1]!Tabla1[COSTO],,0,-1),"")</f>
        <v>500</v>
      </c>
      <c r="H438" s="21">
        <f>+IFERROR([1]!INVENTARIO[[#This Row],[STOCK (BALANCE)]]*[1]!INVENTARIO[[#This Row],[COSTO UNITARIO]],"")</f>
        <v>0</v>
      </c>
    </row>
    <row r="439" spans="1:8" x14ac:dyDescent="0.25">
      <c r="A439" s="12">
        <f>IFERROR(_xlfn.XLOOKUP([1]!INVENTARIO[[#This Row],[CODIGO CONCATENADO]],[1]!Tabla1[[CODIGO CONCATENADO ]],[1]!Tabla1[FECHA],,0,-1),"")</f>
        <v>44404</v>
      </c>
      <c r="B439" s="12">
        <f>IFERROR(_xlfn.XLOOKUP([1]!INVENTARIO[[#This Row],[CODIGO CONCATENADO]],[1]!Tabla1[[CODIGO CONCATENADO ]],[1]!Tabla1[FECHA],,0,-1),"")</f>
        <v>44404</v>
      </c>
      <c r="C439" s="13" t="str">
        <f>+[1]!Tabla3[[#This Row],[Secuencia]]</f>
        <v>INT0021</v>
      </c>
      <c r="D439" s="14" t="str">
        <f>+[1]!Tabla3[[#This Row],[Descripcion]]</f>
        <v>CHAQUETAS DE BALONCESTO CON SERIGRAFIA</v>
      </c>
      <c r="E439" s="13" t="str">
        <f>+[1]!Tabla3[[#This Row],[Unidad de medida]]</f>
        <v>UNIDAD</v>
      </c>
      <c r="F439" s="15">
        <f>+[1]!INVENTARIO[[#This Row],[CANTIDAD INICIAL]]+[1]!INVENTARIO[[#This Row],[ENTRADAS]]-[1]!INVENTARIO[[#This Row],[SALIDAS]]+[1]!INVENTARIO[[#This Row],[AJUSTES]]</f>
        <v>0</v>
      </c>
      <c r="G439" s="16">
        <f>IFERROR(_xlfn.XLOOKUP([1]!INVENTARIO[[#This Row],[CODIGO CONCATENADO]],[1]!Tabla1[[CODIGO CONCATENADO ]],[1]!Tabla1[COSTO],,0,-1),"")</f>
        <v>450</v>
      </c>
      <c r="H439" s="16">
        <f>+IFERROR([1]!INVENTARIO[[#This Row],[STOCK (BALANCE)]]*[1]!INVENTARIO[[#This Row],[COSTO UNITARIO]],"")</f>
        <v>0</v>
      </c>
    </row>
    <row r="440" spans="1:8" x14ac:dyDescent="0.25">
      <c r="A440" s="17">
        <f>IFERROR(_xlfn.XLOOKUP([1]!INVENTARIO[[#This Row],[CODIGO CONCATENADO]],[1]!Tabla1[[CODIGO CONCATENADO ]],[1]!Tabla1[FECHA],,0,-1),"")</f>
        <v>44404</v>
      </c>
      <c r="B440" s="17">
        <f>IFERROR(_xlfn.XLOOKUP([1]!INVENTARIO[[#This Row],[CODIGO CONCATENADO]],[1]!Tabla1[[CODIGO CONCATENADO ]],[1]!Tabla1[FECHA],,0,-1),"")</f>
        <v>44404</v>
      </c>
      <c r="C440" s="18" t="str">
        <f>+[1]!Tabla3[[#This Row],[Secuencia]]</f>
        <v>INT0022</v>
      </c>
      <c r="D440" s="19" t="str">
        <f>+[1]!Tabla3[[#This Row],[Descripcion]]</f>
        <v>CHAQUETAS DE VOLLEYBALL CON SERIGRAFIA</v>
      </c>
      <c r="E440" s="18" t="str">
        <f>+[1]!Tabla3[[#This Row],[Unidad de medida]]</f>
        <v>UNIDAD</v>
      </c>
      <c r="F440" s="20">
        <f>+[1]!INVENTARIO[[#This Row],[CANTIDAD INICIAL]]+[1]!INVENTARIO[[#This Row],[ENTRADAS]]-[1]!INVENTARIO[[#This Row],[SALIDAS]]+[1]!INVENTARIO[[#This Row],[AJUSTES]]</f>
        <v>0</v>
      </c>
      <c r="G440" s="21">
        <f>IFERROR(_xlfn.XLOOKUP([1]!INVENTARIO[[#This Row],[CODIGO CONCATENADO]],[1]!Tabla1[[CODIGO CONCATENADO ]],[1]!Tabla1[COSTO],,0,-1),"")</f>
        <v>450</v>
      </c>
      <c r="H440" s="21">
        <f>+IFERROR([1]!INVENTARIO[[#This Row],[STOCK (BALANCE)]]*[1]!INVENTARIO[[#This Row],[COSTO UNITARIO]],"")</f>
        <v>0</v>
      </c>
    </row>
    <row r="441" spans="1:8" ht="30" x14ac:dyDescent="0.25">
      <c r="A441" s="12">
        <f>IFERROR(_xlfn.XLOOKUP([1]!INVENTARIO[[#This Row],[CODIGO CONCATENADO]],[1]!Tabla1[[CODIGO CONCATENADO ]],[1]!Tabla1[FECHA],,0,-1),"")</f>
        <v>44419</v>
      </c>
      <c r="B441" s="12">
        <f>IFERROR(_xlfn.XLOOKUP([1]!INVENTARIO[[#This Row],[CODIGO CONCATENADO]],[1]!Tabla1[[CODIGO CONCATENADO ]],[1]!Tabla1[FECHA],,0,-1),"")</f>
        <v>44419</v>
      </c>
      <c r="C441" s="13" t="str">
        <f>+[1]!Tabla3[[#This Row],[Secuencia]]</f>
        <v>INT0023</v>
      </c>
      <c r="D441" s="14" t="str">
        <f>+[1]!Tabla3[[#This Row],[Descripcion]]</f>
        <v>CHAQUETAS DE SOFTBALL SUBLIMADAS CON GORRAS (JUEGOS)</v>
      </c>
      <c r="E441" s="13" t="str">
        <f>+[1]!Tabla3[[#This Row],[Unidad de medida]]</f>
        <v>JUEGOS</v>
      </c>
      <c r="F441" s="15">
        <f>+[1]!INVENTARIO[[#This Row],[CANTIDAD INICIAL]]+[1]!INVENTARIO[[#This Row],[ENTRADAS]]-[1]!INVENTARIO[[#This Row],[SALIDAS]]+[1]!INVENTARIO[[#This Row],[AJUSTES]]</f>
        <v>0</v>
      </c>
      <c r="G441" s="16">
        <f>IFERROR(_xlfn.XLOOKUP([1]!INVENTARIO[[#This Row],[CODIGO CONCATENADO]],[1]!Tabla1[[CODIGO CONCATENADO ]],[1]!Tabla1[COSTO],,0,-1),"")</f>
        <v>1300</v>
      </c>
      <c r="H441" s="16">
        <f>+IFERROR([1]!INVENTARIO[[#This Row],[STOCK (BALANCE)]]*[1]!INVENTARIO[[#This Row],[COSTO UNITARIO]],"")</f>
        <v>0</v>
      </c>
    </row>
    <row r="442" spans="1:8" ht="30" x14ac:dyDescent="0.25">
      <c r="A442" s="17">
        <f>IFERROR(_xlfn.XLOOKUP([1]!INVENTARIO[[#This Row],[CODIGO CONCATENADO]],[1]!Tabla1[[CODIGO CONCATENADO ]],[1]!Tabla1[FECHA],,0,-1),"")</f>
        <v>44418</v>
      </c>
      <c r="B442" s="17">
        <f>IFERROR(_xlfn.XLOOKUP([1]!INVENTARIO[[#This Row],[CODIGO CONCATENADO]],[1]!Tabla1[[CODIGO CONCATENADO ]],[1]!Tabla1[FECHA],,0,-1),"")</f>
        <v>44418</v>
      </c>
      <c r="C442" s="18" t="str">
        <f>+[1]!Tabla3[[#This Row],[Secuencia]]</f>
        <v>INT0024</v>
      </c>
      <c r="D442" s="19" t="str">
        <f>+[1]!Tabla3[[#This Row],[Descripcion]]</f>
        <v>CHALECOS REFLECTIVOS CON LOGO INTRANT 2 COLORES</v>
      </c>
      <c r="E442" s="18" t="str">
        <f>+[1]!Tabla3[[#This Row],[Unidad de medida]]</f>
        <v>UNIDAD</v>
      </c>
      <c r="F442" s="20">
        <f>+[1]!INVENTARIO[[#This Row],[CANTIDAD INICIAL]]+[1]!INVENTARIO[[#This Row],[ENTRADAS]]-[1]!INVENTARIO[[#This Row],[SALIDAS]]+[1]!INVENTARIO[[#This Row],[AJUSTES]]</f>
        <v>0</v>
      </c>
      <c r="G442" s="21">
        <f>IFERROR(_xlfn.XLOOKUP([1]!INVENTARIO[[#This Row],[CODIGO CONCATENADO]],[1]!Tabla1[[CODIGO CONCATENADO ]],[1]!Tabla1[COSTO],,0,-1),"")</f>
        <v>638</v>
      </c>
      <c r="H442" s="21">
        <f>+IFERROR([1]!INVENTARIO[[#This Row],[STOCK (BALANCE)]]*[1]!INVENTARIO[[#This Row],[COSTO UNITARIO]],"")</f>
        <v>0</v>
      </c>
    </row>
    <row r="443" spans="1:8" ht="30" x14ac:dyDescent="0.25">
      <c r="A443" s="12">
        <f>IFERROR(_xlfn.XLOOKUP([1]!INVENTARIO[[#This Row],[CODIGO CONCATENADO]],[1]!Tabla1[[CODIGO CONCATENADO ]],[1]!Tabla1[FECHA],,0,-1),"")</f>
        <v>44551</v>
      </c>
      <c r="B443" s="12">
        <f>IFERROR(_xlfn.XLOOKUP([1]!INVENTARIO[[#This Row],[CODIGO CONCATENADO]],[1]!Tabla1[[CODIGO CONCATENADO ]],[1]!Tabla1[FECHA],,0,-1),"")</f>
        <v>44551</v>
      </c>
      <c r="C443" s="13" t="str">
        <f>+[1]!Tabla3[[#This Row],[Secuencia]]</f>
        <v>INT0025</v>
      </c>
      <c r="D443" s="14" t="str">
        <f>+[1]!Tabla3[[#This Row],[Descripcion]]</f>
        <v>CHALECOS REFLECTIVOS CON LOGO INTRANT 2 COLORES</v>
      </c>
      <c r="E443" s="13" t="str">
        <f>+[1]!Tabla3[[#This Row],[Unidad de medida]]</f>
        <v>UNIDAD</v>
      </c>
      <c r="F443" s="15">
        <f>+[1]!INVENTARIO[[#This Row],[CANTIDAD INICIAL]]+[1]!INVENTARIO[[#This Row],[ENTRADAS]]-[1]!INVENTARIO[[#This Row],[SALIDAS]]+[1]!INVENTARIO[[#This Row],[AJUSTES]]</f>
        <v>0</v>
      </c>
      <c r="G443" s="16">
        <f>IFERROR(_xlfn.XLOOKUP([1]!INVENTARIO[[#This Row],[CODIGO CONCATENADO]],[1]!Tabla1[[CODIGO CONCATENADO ]],[1]!Tabla1[COSTO],,0,-1),"")</f>
        <v>552.96</v>
      </c>
      <c r="H443" s="16">
        <f>+IFERROR([1]!INVENTARIO[[#This Row],[STOCK (BALANCE)]]*[1]!INVENTARIO[[#This Row],[COSTO UNITARIO]],"")</f>
        <v>0</v>
      </c>
    </row>
    <row r="444" spans="1:8" ht="30" x14ac:dyDescent="0.25">
      <c r="A444" s="17">
        <f>IFERROR(_xlfn.XLOOKUP([1]!INVENTARIO[[#This Row],[CODIGO CONCATENADO]],[1]!Tabla1[[CODIGO CONCATENADO ]],[1]!Tabla1[FECHA],,0,-1),"")</f>
        <v>43362</v>
      </c>
      <c r="B444" s="17">
        <f>IFERROR(_xlfn.XLOOKUP([1]!INVENTARIO[[#This Row],[CODIGO CONCATENADO]],[1]!Tabla1[[CODIGO CONCATENADO ]],[1]!Tabla1[FECHA],,0,-1),"")</f>
        <v>43362</v>
      </c>
      <c r="C444" s="18" t="str">
        <f>+[1]!Tabla3[[#This Row],[Secuencia]]</f>
        <v>INT0026</v>
      </c>
      <c r="D444" s="19" t="str">
        <f>+[1]!Tabla3[[#This Row],[Descripcion]]</f>
        <v>CONOS REFLECTIVOS CON LOGOS DE INTRANT 2 BANDAS REFLECTIVAS MEDIDAS 68 CM  67X67 CM</v>
      </c>
      <c r="E444" s="18" t="str">
        <f>+[1]!Tabla3[[#This Row],[Unidad de medida]]</f>
        <v>UNIDAD</v>
      </c>
      <c r="F444" s="20">
        <f>+[1]!INVENTARIO[[#This Row],[CANTIDAD INICIAL]]+[1]!INVENTARIO[[#This Row],[ENTRADAS]]-[1]!INVENTARIO[[#This Row],[SALIDAS]]+[1]!INVENTARIO[[#This Row],[AJUSTES]]</f>
        <v>1</v>
      </c>
      <c r="G444" s="21">
        <f>IFERROR(_xlfn.XLOOKUP([1]!INVENTARIO[[#This Row],[CODIGO CONCATENADO]],[1]!Tabla1[[CODIGO CONCATENADO ]],[1]!Tabla1[COSTO],,0,-1),"")</f>
        <v>845</v>
      </c>
      <c r="H444" s="21">
        <f>+IFERROR([1]!INVENTARIO[[#This Row],[STOCK (BALANCE)]]*[1]!INVENTARIO[[#This Row],[COSTO UNITARIO]],"")</f>
        <v>845</v>
      </c>
    </row>
    <row r="445" spans="1:8" ht="30" x14ac:dyDescent="0.25">
      <c r="A445" s="12">
        <f>IFERROR(_xlfn.XLOOKUP([1]!INVENTARIO[[#This Row],[CODIGO CONCATENADO]],[1]!Tabla1[[CODIGO CONCATENADO ]],[1]!Tabla1[FECHA],,0,-1),"")</f>
        <v>44454</v>
      </c>
      <c r="B445" s="12">
        <f>IFERROR(_xlfn.XLOOKUP([1]!INVENTARIO[[#This Row],[CODIGO CONCATENADO]],[1]!Tabla1[[CODIGO CONCATENADO ]],[1]!Tabla1[FECHA],,0,-1),"")</f>
        <v>44454</v>
      </c>
      <c r="C445" s="13" t="str">
        <f>+[1]!Tabla3[[#This Row],[Secuencia]]</f>
        <v>INT0027</v>
      </c>
      <c r="D445" s="14" t="str">
        <f>+[1]!Tabla3[[#This Row],[Descripcion]]</f>
        <v>CONOS REFLECTIVOS CON LOGOS DE INTRANT 2 BANDAS REFLECTIVAS MEDIDAS 68 CM  67X67 CM</v>
      </c>
      <c r="E445" s="13" t="str">
        <f>+[1]!Tabla3[[#This Row],[Unidad de medida]]</f>
        <v>UNIDAD</v>
      </c>
      <c r="F445" s="15">
        <f>+[1]!INVENTARIO[[#This Row],[CANTIDAD INICIAL]]+[1]!INVENTARIO[[#This Row],[ENTRADAS]]-[1]!INVENTARIO[[#This Row],[SALIDAS]]+[1]!INVENTARIO[[#This Row],[AJUSTES]]</f>
        <v>5</v>
      </c>
      <c r="G445" s="16">
        <f>IFERROR(_xlfn.XLOOKUP([1]!INVENTARIO[[#This Row],[CODIGO CONCATENADO]],[1]!Tabla1[[CODIGO CONCATENADO ]],[1]!Tabla1[COSTO],,0,-1),"")</f>
        <v>742.5</v>
      </c>
      <c r="H445" s="16">
        <f>+IFERROR([1]!INVENTARIO[[#This Row],[STOCK (BALANCE)]]*[1]!INVENTARIO[[#This Row],[COSTO UNITARIO]],"")</f>
        <v>3712.5</v>
      </c>
    </row>
    <row r="446" spans="1:8" ht="45" x14ac:dyDescent="0.25">
      <c r="A446" s="17">
        <f>IFERROR(_xlfn.XLOOKUP([1]!INVENTARIO[[#This Row],[CODIGO CONCATENADO]],[1]!Tabla1[[CODIGO CONCATENADO ]],[1]!Tabla1[FECHA],,0,-1),"")</f>
        <v>44354</v>
      </c>
      <c r="B446" s="17">
        <f>IFERROR(_xlfn.XLOOKUP([1]!INVENTARIO[[#This Row],[CODIGO CONCATENADO]],[1]!Tabla1[[CODIGO CONCATENADO ]],[1]!Tabla1[FECHA],,0,-1),"")</f>
        <v>44354</v>
      </c>
      <c r="C446" s="18" t="str">
        <f>+[1]!Tabla3[[#This Row],[Secuencia]]</f>
        <v>INT0028</v>
      </c>
      <c r="D446" s="19" t="str">
        <f>+[1]!Tabla3[[#This Row],[Descripcion]]</f>
        <v>CAMISETAS DRY FIT TALLAS DE ADULTOS (POLO DE CUELLO) CON 2 LOGOS IMPRESOS SUBLIMADOS; PECHO IZQUIERDO Y ESPALDA.</v>
      </c>
      <c r="E446" s="18" t="str">
        <f>+[1]!Tabla3[[#This Row],[Unidad de medida]]</f>
        <v>UNIDAD</v>
      </c>
      <c r="F446" s="20">
        <f>+[1]!INVENTARIO[[#This Row],[CANTIDAD INICIAL]]+[1]!INVENTARIO[[#This Row],[ENTRADAS]]-[1]!INVENTARIO[[#This Row],[SALIDAS]]+[1]!INVENTARIO[[#This Row],[AJUSTES]]</f>
        <v>0</v>
      </c>
      <c r="G446" s="21">
        <f>IFERROR(_xlfn.XLOOKUP([1]!INVENTARIO[[#This Row],[CODIGO CONCATENADO]],[1]!Tabla1[[CODIGO CONCATENADO ]],[1]!Tabla1[COSTO],,0,-1),"")</f>
        <v>697</v>
      </c>
      <c r="H446" s="21">
        <f>+IFERROR([1]!INVENTARIO[[#This Row],[STOCK (BALANCE)]]*[1]!INVENTARIO[[#This Row],[COSTO UNITARIO]],"")</f>
        <v>0</v>
      </c>
    </row>
    <row r="447" spans="1:8" ht="30" x14ac:dyDescent="0.25">
      <c r="A447" s="12">
        <f>IFERROR(_xlfn.XLOOKUP([1]!INVENTARIO[[#This Row],[CODIGO CONCATENADO]],[1]!Tabla1[[CODIGO CONCATENADO ]],[1]!Tabla1[FECHA],,0,-1),"")</f>
        <v>43405</v>
      </c>
      <c r="B447" s="12">
        <f>IFERROR(_xlfn.XLOOKUP([1]!INVENTARIO[[#This Row],[CODIGO CONCATENADO]],[1]!Tabla1[[CODIGO CONCATENADO ]],[1]!Tabla1[FECHA],,0,-1),"")</f>
        <v>43405</v>
      </c>
      <c r="C447" s="13" t="str">
        <f>+[1]!Tabla3[[#This Row],[Secuencia]]</f>
        <v>INT0029</v>
      </c>
      <c r="D447" s="14" t="str">
        <f>+[1]!Tabla3[[#This Row],[Descripcion]]</f>
        <v>DELIMITADOR O VALLA DE TRAFICO CON LOGO INTRANT, PLASTICO  110 CMX60 CM.</v>
      </c>
      <c r="E447" s="13" t="str">
        <f>+[1]!Tabla3[[#This Row],[Unidad de medida]]</f>
        <v>UNIDAD</v>
      </c>
      <c r="F447" s="15">
        <f>+[1]!INVENTARIO[[#This Row],[CANTIDAD INICIAL]]+[1]!INVENTARIO[[#This Row],[ENTRADAS]]-[1]!INVENTARIO[[#This Row],[SALIDAS]]+[1]!INVENTARIO[[#This Row],[AJUSTES]]</f>
        <v>0</v>
      </c>
      <c r="G447" s="16">
        <f>IFERROR(_xlfn.XLOOKUP([1]!INVENTARIO[[#This Row],[CODIGO CONCATENADO]],[1]!Tabla1[[CODIGO CONCATENADO ]],[1]!Tabla1[COSTO],,0,-1),"")</f>
        <v>4500</v>
      </c>
      <c r="H447" s="16">
        <f>+IFERROR([1]!INVENTARIO[[#This Row],[STOCK (BALANCE)]]*[1]!INVENTARIO[[#This Row],[COSTO UNITARIO]],"")</f>
        <v>0</v>
      </c>
    </row>
    <row r="448" spans="1:8" ht="75" x14ac:dyDescent="0.25">
      <c r="A448" s="17">
        <f>IFERROR(_xlfn.XLOOKUP([1]!INVENTARIO[[#This Row],[CODIGO CONCATENADO]],[1]!Tabla1[[CODIGO CONCATENADO ]],[1]!Tabla1[FECHA],,0,-1),"")</f>
        <v>43405</v>
      </c>
      <c r="B448" s="17">
        <f>IFERROR(_xlfn.XLOOKUP([1]!INVENTARIO[[#This Row],[CODIGO CONCATENADO]],[1]!Tabla1[[CODIGO CONCATENADO ]],[1]!Tabla1[FECHA],,0,-1),"")</f>
        <v>43405</v>
      </c>
      <c r="C448" s="18" t="str">
        <f>+[1]!Tabla3[[#This Row],[Secuencia]]</f>
        <v>INT0030</v>
      </c>
      <c r="D448" s="19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E448" s="18" t="str">
        <f>+[1]!Tabla3[[#This Row],[Unidad de medida]]</f>
        <v>UNIDAD</v>
      </c>
      <c r="F448" s="20">
        <f>+[1]!INVENTARIO[[#This Row],[CANTIDAD INICIAL]]+[1]!INVENTARIO[[#This Row],[ENTRADAS]]-[1]!INVENTARIO[[#This Row],[SALIDAS]]+[1]!INVENTARIO[[#This Row],[AJUSTES]]</f>
        <v>197</v>
      </c>
      <c r="G448" s="21">
        <f>IFERROR(_xlfn.XLOOKUP([1]!INVENTARIO[[#This Row],[CODIGO CONCATENADO]],[1]!Tabla1[[CODIGO CONCATENADO ]],[1]!Tabla1[COSTO],,0,-1),"")</f>
        <v>772.75</v>
      </c>
      <c r="H448" s="21">
        <f>+IFERROR([1]!INVENTARIO[[#This Row],[STOCK (BALANCE)]]*[1]!INVENTARIO[[#This Row],[COSTO UNITARIO]],"")</f>
        <v>152231.75</v>
      </c>
    </row>
    <row r="449" spans="1:8" ht="30" x14ac:dyDescent="0.25">
      <c r="A449" s="12">
        <f>IFERROR(_xlfn.XLOOKUP([1]!INVENTARIO[[#This Row],[CODIGO CONCATENADO]],[1]!Tabla1[[CODIGO CONCATENADO ]],[1]!Tabla1[FECHA],,0,-1),"")</f>
        <v>43535</v>
      </c>
      <c r="B449" s="12">
        <f>IFERROR(_xlfn.XLOOKUP([1]!INVENTARIO[[#This Row],[CODIGO CONCATENADO]],[1]!Tabla1[[CODIGO CONCATENADO ]],[1]!Tabla1[FECHA],,0,-1),"")</f>
        <v>43535</v>
      </c>
      <c r="C449" s="13" t="str">
        <f>+[1]!Tabla3[[#This Row],[Secuencia]]</f>
        <v>INT0031</v>
      </c>
      <c r="D449" s="14" t="str">
        <f>+[1]!Tabla3[[#This Row],[Descripcion]]</f>
        <v>EPAUTO MEDIDOR DE PRECION DE NEUMATICOS PORTATIL</v>
      </c>
      <c r="E449" s="13" t="str">
        <f>+[1]!Tabla3[[#This Row],[Unidad de medida]]</f>
        <v>UNIDAD</v>
      </c>
      <c r="F449" s="15">
        <f>+[1]!INVENTARIO[[#This Row],[CANTIDAD INICIAL]]+[1]!INVENTARIO[[#This Row],[ENTRADAS]]-[1]!INVENTARIO[[#This Row],[SALIDAS]]+[1]!INVENTARIO[[#This Row],[AJUSTES]]</f>
        <v>78</v>
      </c>
      <c r="G449" s="16">
        <f>IFERROR(_xlfn.XLOOKUP([1]!INVENTARIO[[#This Row],[CODIGO CONCATENADO]],[1]!Tabla1[[CODIGO CONCATENADO ]],[1]!Tabla1[COSTO],,0,-1),"")</f>
        <v>300</v>
      </c>
      <c r="H449" s="16">
        <f>+IFERROR([1]!INVENTARIO[[#This Row],[STOCK (BALANCE)]]*[1]!INVENTARIO[[#This Row],[COSTO UNITARIO]],"")</f>
        <v>23400</v>
      </c>
    </row>
    <row r="450" spans="1:8" ht="30" x14ac:dyDescent="0.25">
      <c r="A450" s="17">
        <f>IFERROR(_xlfn.XLOOKUP([1]!INVENTARIO[[#This Row],[CODIGO CONCATENADO]],[1]!Tabla1[[CODIGO CONCATENADO ]],[1]!Tabla1[FECHA],,0,-1),"")</f>
        <v>44592</v>
      </c>
      <c r="B450" s="17">
        <f>IFERROR(_xlfn.XLOOKUP([1]!INVENTARIO[[#This Row],[CODIGO CONCATENADO]],[1]!Tabla1[[CODIGO CONCATENADO ]],[1]!Tabla1[FECHA],,0,-1),"")</f>
        <v>44592</v>
      </c>
      <c r="C450" s="18" t="str">
        <f>+[1]!Tabla3[[#This Row],[Secuencia]]</f>
        <v>INT0032</v>
      </c>
      <c r="D450" s="19" t="str">
        <f>+[1]!Tabla3[[#This Row],[Descripcion]]</f>
        <v>EXHIBIDORES DE BANNER 100X70 PUBLICITARIO EN METAL</v>
      </c>
      <c r="E450" s="18" t="str">
        <f>+[1]!Tabla3[[#This Row],[Unidad de medida]]</f>
        <v>UNIDAD</v>
      </c>
      <c r="F450" s="20">
        <f>+[1]!INVENTARIO[[#This Row],[CANTIDAD INICIAL]]+[1]!INVENTARIO[[#This Row],[ENTRADAS]]-[1]!INVENTARIO[[#This Row],[SALIDAS]]+[1]!INVENTARIO[[#This Row],[AJUSTES]]</f>
        <v>78</v>
      </c>
      <c r="G450" s="21">
        <f>IFERROR(_xlfn.XLOOKUP([1]!INVENTARIO[[#This Row],[CODIGO CONCATENADO]],[1]!Tabla1[[CODIGO CONCATENADO ]],[1]!Tabla1[COSTO],,0,-1),"")</f>
        <v>0</v>
      </c>
      <c r="H450" s="21">
        <f>+IFERROR([1]!INVENTARIO[[#This Row],[STOCK (BALANCE)]]*[1]!INVENTARIO[[#This Row],[COSTO UNITARIO]],"")</f>
        <v>0</v>
      </c>
    </row>
    <row r="451" spans="1:8" x14ac:dyDescent="0.25">
      <c r="A451" s="12">
        <f>IFERROR(_xlfn.XLOOKUP([1]!INVENTARIO[[#This Row],[CODIGO CONCATENADO]],[1]!Tabla1[[CODIGO CONCATENADO ]],[1]!Tabla1[FECHA],,0,-1),"")</f>
        <v>44592</v>
      </c>
      <c r="B451" s="12">
        <f>IFERROR(_xlfn.XLOOKUP([1]!INVENTARIO[[#This Row],[CODIGO CONCATENADO]],[1]!Tabla1[[CODIGO CONCATENADO ]],[1]!Tabla1[FECHA],,0,-1),"")</f>
        <v>44592</v>
      </c>
      <c r="C451" s="13" t="str">
        <f>+[1]!Tabla3[[#This Row],[Secuencia]]</f>
        <v>INT0033</v>
      </c>
      <c r="D451" s="14" t="str">
        <f>+[1]!Tabla3[[#This Row],[Descripcion]]</f>
        <v>EXHIBIDORES DE FLAYERS PUBLICITARIO EN ACRILICO</v>
      </c>
      <c r="E451" s="13" t="str">
        <f>+[1]!Tabla3[[#This Row],[Unidad de medida]]</f>
        <v>UNIDAD</v>
      </c>
      <c r="F451" s="15">
        <f>+[1]!INVENTARIO[[#This Row],[CANTIDAD INICIAL]]+[1]!INVENTARIO[[#This Row],[ENTRADAS]]-[1]!INVENTARIO[[#This Row],[SALIDAS]]+[1]!INVENTARIO[[#This Row],[AJUSTES]]</f>
        <v>5</v>
      </c>
      <c r="G451" s="16">
        <f>IFERROR(_xlfn.XLOOKUP([1]!INVENTARIO[[#This Row],[CODIGO CONCATENADO]],[1]!Tabla1[[CODIGO CONCATENADO ]],[1]!Tabla1[COSTO],,0,-1),"")</f>
        <v>0</v>
      </c>
      <c r="H451" s="16">
        <f>+IFERROR([1]!INVENTARIO[[#This Row],[STOCK (BALANCE)]]*[1]!INVENTARIO[[#This Row],[COSTO UNITARIO]],"")</f>
        <v>0</v>
      </c>
    </row>
    <row r="452" spans="1:8" x14ac:dyDescent="0.25">
      <c r="A452" s="17">
        <f>IFERROR(_xlfn.XLOOKUP([1]!INVENTARIO[[#This Row],[CODIGO CONCATENADO]],[1]!Tabla1[[CODIGO CONCATENADO ]],[1]!Tabla1[FECHA],,0,-1),"")</f>
        <v>43206</v>
      </c>
      <c r="B452" s="17">
        <f>IFERROR(_xlfn.XLOOKUP([1]!INVENTARIO[[#This Row],[CODIGO CONCATENADO]],[1]!Tabla1[[CODIGO CONCATENADO ]],[1]!Tabla1[FECHA],,0,-1),"")</f>
        <v>43206</v>
      </c>
      <c r="C452" s="18" t="str">
        <f>+[1]!Tabla3[[#This Row],[Secuencia]]</f>
        <v>INT0034</v>
      </c>
      <c r="D452" s="19" t="str">
        <f>+[1]!Tabla3[[#This Row],[Descripcion]]</f>
        <v>EXTENCION MEDIDOR DE AIRE</v>
      </c>
      <c r="E452" s="18" t="str">
        <f>+[1]!Tabla3[[#This Row],[Unidad de medida]]</f>
        <v>UNIDAD</v>
      </c>
      <c r="F452" s="20">
        <f>+[1]!INVENTARIO[[#This Row],[CANTIDAD INICIAL]]+[1]!INVENTARIO[[#This Row],[ENTRADAS]]-[1]!INVENTARIO[[#This Row],[SALIDAS]]+[1]!INVENTARIO[[#This Row],[AJUSTES]]</f>
        <v>40</v>
      </c>
      <c r="G452" s="21">
        <f>IFERROR(_xlfn.XLOOKUP([1]!INVENTARIO[[#This Row],[CODIGO CONCATENADO]],[1]!Tabla1[[CODIGO CONCATENADO ]],[1]!Tabla1[COSTO],,0,-1),"")</f>
        <v>0</v>
      </c>
      <c r="H452" s="21">
        <f>+IFERROR([1]!INVENTARIO[[#This Row],[STOCK (BALANCE)]]*[1]!INVENTARIO[[#This Row],[COSTO UNITARIO]],"")</f>
        <v>0</v>
      </c>
    </row>
    <row r="453" spans="1:8" x14ac:dyDescent="0.25">
      <c r="A453" s="12">
        <f>IFERROR(_xlfn.XLOOKUP([1]!INVENTARIO[[#This Row],[CODIGO CONCATENADO]],[1]!Tabla1[[CODIGO CONCATENADO ]],[1]!Tabla1[FECHA],,0,-1),"")</f>
        <v>44556</v>
      </c>
      <c r="B453" s="12">
        <f>IFERROR(_xlfn.XLOOKUP([1]!INVENTARIO[[#This Row],[CODIGO CONCATENADO]],[1]!Tabla1[[CODIGO CONCATENADO ]],[1]!Tabla1[FECHA],,0,-1),"")</f>
        <v>44556</v>
      </c>
      <c r="C453" s="13" t="str">
        <f>+[1]!Tabla3[[#This Row],[Secuencia]]</f>
        <v>INT0035</v>
      </c>
      <c r="D453" s="14" t="str">
        <f>+[1]!Tabla3[[#This Row],[Descripcion]]</f>
        <v>LEY IMPRESAS PARA ADULTOS</v>
      </c>
      <c r="E453" s="13" t="str">
        <f>+[1]!Tabla3[[#This Row],[Unidad de medida]]</f>
        <v>UNIDAD</v>
      </c>
      <c r="F453" s="15">
        <f>+[1]!INVENTARIO[[#This Row],[CANTIDAD INICIAL]]+[1]!INVENTARIO[[#This Row],[ENTRADAS]]-[1]!INVENTARIO[[#This Row],[SALIDAS]]+[1]!INVENTARIO[[#This Row],[AJUSTES]]</f>
        <v>0</v>
      </c>
      <c r="G453" s="16">
        <f>IFERROR(_xlfn.XLOOKUP([1]!INVENTARIO[[#This Row],[CODIGO CONCATENADO]],[1]!Tabla1[[CODIGO CONCATENADO ]],[1]!Tabla1[COSTO],,0,-1),"")</f>
        <v>71</v>
      </c>
      <c r="H453" s="16">
        <f>+IFERROR([1]!INVENTARIO[[#This Row],[STOCK (BALANCE)]]*[1]!INVENTARIO[[#This Row],[COSTO UNITARIO]],"")</f>
        <v>0</v>
      </c>
    </row>
    <row r="454" spans="1:8" x14ac:dyDescent="0.25">
      <c r="A454" s="17">
        <f>IFERROR(_xlfn.XLOOKUP([1]!INVENTARIO[[#This Row],[CODIGO CONCATENADO]],[1]!Tabla1[[CODIGO CONCATENADO ]],[1]!Tabla1[FECHA],,0,-1),"")</f>
        <v>44592</v>
      </c>
      <c r="B454" s="17">
        <f>IFERROR(_xlfn.XLOOKUP([1]!INVENTARIO[[#This Row],[CODIGO CONCATENADO]],[1]!Tabla1[[CODIGO CONCATENADO ]],[1]!Tabla1[FECHA],,0,-1),"")</f>
        <v>44592</v>
      </c>
      <c r="C454" s="18" t="str">
        <f>+[1]!Tabla3[[#This Row],[Secuencia]]</f>
        <v>INT0036</v>
      </c>
      <c r="D454" s="19" t="str">
        <f>+[1]!Tabla3[[#This Row],[Descripcion]]</f>
        <v xml:space="preserve">LENTES DE REALIDAD VIRTUAL </v>
      </c>
      <c r="E454" s="18" t="str">
        <f>+[1]!Tabla3[[#This Row],[Unidad de medida]]</f>
        <v>UNIDAD</v>
      </c>
      <c r="F454" s="20">
        <f>+[1]!INVENTARIO[[#This Row],[CANTIDAD INICIAL]]+[1]!INVENTARIO[[#This Row],[ENTRADAS]]-[1]!INVENTARIO[[#This Row],[SALIDAS]]+[1]!INVENTARIO[[#This Row],[AJUSTES]]</f>
        <v>270</v>
      </c>
      <c r="G454" s="21">
        <f>IFERROR(_xlfn.XLOOKUP([1]!INVENTARIO[[#This Row],[CODIGO CONCATENADO]],[1]!Tabla1[[CODIGO CONCATENADO ]],[1]!Tabla1[COSTO],,0,-1),"")</f>
        <v>0</v>
      </c>
      <c r="H454" s="21">
        <f>+IFERROR([1]!INVENTARIO[[#This Row],[STOCK (BALANCE)]]*[1]!INVENTARIO[[#This Row],[COSTO UNITARIO]],"")</f>
        <v>0</v>
      </c>
    </row>
    <row r="455" spans="1:8" x14ac:dyDescent="0.25">
      <c r="A455" s="12">
        <f>IFERROR(_xlfn.XLOOKUP([1]!INVENTARIO[[#This Row],[CODIGO CONCATENADO]],[1]!Tabla1[[CODIGO CONCATENADO ]],[1]!Tabla1[FECHA],,0,-1),"")</f>
        <v>44592</v>
      </c>
      <c r="B455" s="12">
        <f>IFERROR(_xlfn.XLOOKUP([1]!INVENTARIO[[#This Row],[CODIGO CONCATENADO]],[1]!Tabla1[[CODIGO CONCATENADO ]],[1]!Tabla1[FECHA],,0,-1),"")</f>
        <v>44592</v>
      </c>
      <c r="C455" s="13" t="str">
        <f>+[1]!Tabla3[[#This Row],[Secuencia]]</f>
        <v>INT0037</v>
      </c>
      <c r="D455" s="14" t="str">
        <f>+[1]!Tabla3[[#This Row],[Descripcion]]</f>
        <v>PORTA BANDERINES (PARQUE CIUDAD JUAN BOSCH)</v>
      </c>
      <c r="E455" s="13" t="str">
        <f>+[1]!Tabla3[[#This Row],[Unidad de medida]]</f>
        <v>UNIDAD</v>
      </c>
      <c r="F455" s="15">
        <f>+[1]!INVENTARIO[[#This Row],[CANTIDAD INICIAL]]+[1]!INVENTARIO[[#This Row],[ENTRADAS]]-[1]!INVENTARIO[[#This Row],[SALIDAS]]+[1]!INVENTARIO[[#This Row],[AJUSTES]]</f>
        <v>11</v>
      </c>
      <c r="G455" s="16">
        <f>IFERROR(_xlfn.XLOOKUP([1]!INVENTARIO[[#This Row],[CODIGO CONCATENADO]],[1]!Tabla1[[CODIGO CONCATENADO ]],[1]!Tabla1[COSTO],,0,-1),"")</f>
        <v>0</v>
      </c>
      <c r="H455" s="16">
        <f>+IFERROR([1]!INVENTARIO[[#This Row],[STOCK (BALANCE)]]*[1]!INVENTARIO[[#This Row],[COSTO UNITARIO]],"")</f>
        <v>0</v>
      </c>
    </row>
    <row r="456" spans="1:8" ht="30" x14ac:dyDescent="0.25">
      <c r="A456" s="17">
        <f>IFERROR(_xlfn.XLOOKUP([1]!INVENTARIO[[#This Row],[CODIGO CONCATENADO]],[1]!Tabla1[[CODIGO CONCATENADO ]],[1]!Tabla1[FECHA],,0,-1),"")</f>
        <v>44701</v>
      </c>
      <c r="B456" s="17">
        <f>IFERROR(_xlfn.XLOOKUP([1]!INVENTARIO[[#This Row],[CODIGO CONCATENADO]],[1]!Tabla1[[CODIGO CONCATENADO ]],[1]!Tabla1[FECHA],,0,-1),"")</f>
        <v>44701</v>
      </c>
      <c r="C456" s="18" t="str">
        <f>+[1]!Tabla3[[#This Row],[Secuencia]]</f>
        <v>INT0038</v>
      </c>
      <c r="D456" s="19" t="str">
        <f>+[1]!Tabla3[[#This Row],[Descripcion]]</f>
        <v>STICKERT ADHESIVOS PARA CRISTAL 3X2 (REGISTRO DE TRANSITO Y TRANSPORTE)</v>
      </c>
      <c r="E456" s="18" t="str">
        <f>+[1]!Tabla3[[#This Row],[Unidad de medida]]</f>
        <v>UNIDAD</v>
      </c>
      <c r="F456" s="20">
        <f>+[1]!INVENTARIO[[#This Row],[CANTIDAD INICIAL]]+[1]!INVENTARIO[[#This Row],[ENTRADAS]]-[1]!INVENTARIO[[#This Row],[SALIDAS]]+[1]!INVENTARIO[[#This Row],[AJUSTES]]</f>
        <v>15823</v>
      </c>
      <c r="G456" s="21">
        <f>IFERROR(_xlfn.XLOOKUP([1]!INVENTARIO[[#This Row],[CODIGO CONCATENADO]],[1]!Tabla1[[CODIGO CONCATENADO ]],[1]!Tabla1[COSTO],,0,-1),"")</f>
        <v>195</v>
      </c>
      <c r="H456" s="21">
        <f>+IFERROR([1]!INVENTARIO[[#This Row],[STOCK (BALANCE)]]*[1]!INVENTARIO[[#This Row],[COSTO UNITARIO]],"")</f>
        <v>3085485</v>
      </c>
    </row>
    <row r="457" spans="1:8" ht="45" x14ac:dyDescent="0.25">
      <c r="A457" s="12">
        <f>IFERROR(_xlfn.XLOOKUP([1]!INVENTARIO[[#This Row],[CODIGO CONCATENADO]],[1]!Tabla1[[CODIGO CONCATENADO ]],[1]!Tabla1[FECHA],,0,-1),"")</f>
        <v>44740</v>
      </c>
      <c r="B457" s="12">
        <f>IFERROR(_xlfn.XLOOKUP([1]!INVENTARIO[[#This Row],[CODIGO CONCATENADO]],[1]!Tabla1[[CODIGO CONCATENADO ]],[1]!Tabla1[FECHA],,0,-1),"")</f>
        <v>44740</v>
      </c>
      <c r="C457" s="13" t="str">
        <f>+[1]!Tabla3[[#This Row],[Secuencia]]</f>
        <v>INT0039</v>
      </c>
      <c r="D457" s="14" t="str">
        <f>+[1]!Tabla3[[#This Row],[Descripcion]]</f>
        <v>STICKERT ADHESIVOS JUEGOS (2 PARA PUERTA -1 PARA CRISTAL) 3X2 Y 8X10 (REGISTRO DE TRANSITO Y TRANSPORTE)</v>
      </c>
      <c r="E457" s="13" t="str">
        <f>+[1]!Tabla3[[#This Row],[Unidad de medida]]</f>
        <v>JUEGOS 3/1</v>
      </c>
      <c r="F457" s="15">
        <f>+[1]!INVENTARIO[[#This Row],[CANTIDAD INICIAL]]+[1]!INVENTARIO[[#This Row],[ENTRADAS]]-[1]!INVENTARIO[[#This Row],[SALIDAS]]+[1]!INVENTARIO[[#This Row],[AJUSTES]]</f>
        <v>0</v>
      </c>
      <c r="G457" s="16">
        <f>IFERROR(_xlfn.XLOOKUP([1]!INVENTARIO[[#This Row],[CODIGO CONCATENADO]],[1]!Tabla1[[CODIGO CONCATENADO ]],[1]!Tabla1[COSTO],,0,-1),"")</f>
        <v>430</v>
      </c>
      <c r="H457" s="16">
        <f>+IFERROR([1]!INVENTARIO[[#This Row],[STOCK (BALANCE)]]*[1]!INVENTARIO[[#This Row],[COSTO UNITARIO]],"")</f>
        <v>0</v>
      </c>
    </row>
    <row r="458" spans="1:8" ht="45" x14ac:dyDescent="0.25">
      <c r="A458" s="17">
        <f>IFERROR(_xlfn.XLOOKUP([1]!INVENTARIO[[#This Row],[CODIGO CONCATENADO]],[1]!Tabla1[[CODIGO CONCATENADO ]],[1]!Tabla1[FECHA],,0,-1),"")</f>
        <v>44525</v>
      </c>
      <c r="B458" s="17">
        <f>IFERROR(_xlfn.XLOOKUP([1]!INVENTARIO[[#This Row],[CODIGO CONCATENADO]],[1]!Tabla1[[CODIGO CONCATENADO ]],[1]!Tabla1[FECHA],,0,-1),"")</f>
        <v>44525</v>
      </c>
      <c r="C458" s="18" t="str">
        <f>+[1]!Tabla3[[#This Row],[Secuencia]]</f>
        <v>INT0040</v>
      </c>
      <c r="D458" s="19" t="str">
        <f>+[1]!Tabla3[[#This Row],[Descripcion]]</f>
        <v>STICKERT ADHESIVOS JUEGOS (2 PARA PUERTA -1 PARA CRISTAL) 3X2 Y 8X10 (REGISTRO DE TRANSITO Y TRANSPORTE)</v>
      </c>
      <c r="E458" s="18" t="str">
        <f>+[1]!Tabla3[[#This Row],[Unidad de medida]]</f>
        <v>JUEGOS 3/2</v>
      </c>
      <c r="F458" s="20">
        <f>+[1]!INVENTARIO[[#This Row],[CANTIDAD INICIAL]]+[1]!INVENTARIO[[#This Row],[ENTRADAS]]-[1]!INVENTARIO[[#This Row],[SALIDAS]]+[1]!INVENTARIO[[#This Row],[AJUSTES]]</f>
        <v>0</v>
      </c>
      <c r="G458" s="21">
        <f>IFERROR(_xlfn.XLOOKUP([1]!INVENTARIO[[#This Row],[CODIGO CONCATENADO]],[1]!Tabla1[[CODIGO CONCATENADO ]],[1]!Tabla1[COSTO],,0,-1),"")</f>
        <v>430</v>
      </c>
      <c r="H458" s="21">
        <f>+IFERROR([1]!INVENTARIO[[#This Row],[STOCK (BALANCE)]]*[1]!INVENTARIO[[#This Row],[COSTO UNITARIO]],"")</f>
        <v>0</v>
      </c>
    </row>
    <row r="459" spans="1:8" ht="45" x14ac:dyDescent="0.25">
      <c r="A459" s="12">
        <f>IFERROR(_xlfn.XLOOKUP([1]!INVENTARIO[[#This Row],[CODIGO CONCATENADO]],[1]!Tabla1[[CODIGO CONCATENADO ]],[1]!Tabla1[FECHA],,0,-1),"")</f>
        <v>44466</v>
      </c>
      <c r="B459" s="12">
        <f>IFERROR(_xlfn.XLOOKUP([1]!INVENTARIO[[#This Row],[CODIGO CONCATENADO]],[1]!Tabla1[[CODIGO CONCATENADO ]],[1]!Tabla1[FECHA],,0,-1),"")</f>
        <v>44466</v>
      </c>
      <c r="C459" s="13" t="str">
        <f>+[1]!Tabla3[[#This Row],[Secuencia]]</f>
        <v>INT0041</v>
      </c>
      <c r="D459" s="14" t="str">
        <f>+[1]!Tabla3[[#This Row],[Descripcion]]</f>
        <v>STICKERT ADHESIVOS JUEGOS (2 PARA PUERTA -1 PARA CRISTAL) 3X2 Y 8X10 (REGISTRO DE TRANSITO Y TRANSPORTE)</v>
      </c>
      <c r="E459" s="13" t="str">
        <f>+[1]!Tabla3[[#This Row],[Unidad de medida]]</f>
        <v>JUEGOS 3/1</v>
      </c>
      <c r="F459" s="15">
        <f>+[1]!INVENTARIO[[#This Row],[CANTIDAD INICIAL]]+[1]!INVENTARIO[[#This Row],[ENTRADAS]]-[1]!INVENTARIO[[#This Row],[SALIDAS]]+[1]!INVENTARIO[[#This Row],[AJUSTES]]</f>
        <v>0</v>
      </c>
      <c r="G459" s="16">
        <f>IFERROR(_xlfn.XLOOKUP([1]!INVENTARIO[[#This Row],[CODIGO CONCATENADO]],[1]!Tabla1[[CODIGO CONCATENADO ]],[1]!Tabla1[COSTO],,0,-1),"")</f>
        <v>0</v>
      </c>
      <c r="H459" s="16">
        <f>+IFERROR([1]!INVENTARIO[[#This Row],[STOCK (BALANCE)]]*[1]!INVENTARIO[[#This Row],[COSTO UNITARIO]],"")</f>
        <v>0</v>
      </c>
    </row>
    <row r="460" spans="1:8" x14ac:dyDescent="0.25">
      <c r="A460" s="17">
        <f>IFERROR(_xlfn.XLOOKUP([1]!INVENTARIO[[#This Row],[CODIGO CONCATENADO]],[1]!Tabla1[[CODIGO CONCATENADO ]],[1]!Tabla1[FECHA],,0,-1),"")</f>
        <v>44455</v>
      </c>
      <c r="B460" s="17">
        <f>IFERROR(_xlfn.XLOOKUP([1]!INVENTARIO[[#This Row],[CODIGO CONCATENADO]],[1]!Tabla1[[CODIGO CONCATENADO ]],[1]!Tabla1[FECHA],,0,-1),"")</f>
        <v>44455</v>
      </c>
      <c r="C460" s="18" t="str">
        <f>+[1]!Tabla3[[#This Row],[Secuencia]]</f>
        <v>INT0042</v>
      </c>
      <c r="D460" s="19" t="str">
        <f>+[1]!Tabla3[[#This Row],[Descripcion]]</f>
        <v>CALCOMANIAS</v>
      </c>
      <c r="E460" s="18" t="str">
        <f>+[1]!Tabla3[[#This Row],[Unidad de medida]]</f>
        <v>UNIDAD</v>
      </c>
      <c r="F460" s="20">
        <f>+[1]!INVENTARIO[[#This Row],[CANTIDAD INICIAL]]+[1]!INVENTARIO[[#This Row],[ENTRADAS]]-[1]!INVENTARIO[[#This Row],[SALIDAS]]+[1]!INVENTARIO[[#This Row],[AJUSTES]]</f>
        <v>0</v>
      </c>
      <c r="G460" s="21">
        <f>IFERROR(_xlfn.XLOOKUP([1]!INVENTARIO[[#This Row],[CODIGO CONCATENADO]],[1]!Tabla1[[CODIGO CONCATENADO ]],[1]!Tabla1[COSTO],,0,-1),"")</f>
        <v>0</v>
      </c>
      <c r="H460" s="21">
        <f>+IFERROR([1]!INVENTARIO[[#This Row],[STOCK (BALANCE)]]*[1]!INVENTARIO[[#This Row],[COSTO UNITARIO]],"")</f>
        <v>0</v>
      </c>
    </row>
    <row r="461" spans="1:8" x14ac:dyDescent="0.25">
      <c r="A461" s="12">
        <f>IFERROR(_xlfn.XLOOKUP([1]!INVENTARIO[[#This Row],[CODIGO CONCATENADO]],[1]!Tabla1[[CODIGO CONCATENADO ]],[1]!Tabla1[FECHA],,0,-1),"")</f>
        <v>44543</v>
      </c>
      <c r="B461" s="12">
        <f>IFERROR(_xlfn.XLOOKUP([1]!INVENTARIO[[#This Row],[CODIGO CONCATENADO]],[1]!Tabla1[[CODIGO CONCATENADO ]],[1]!Tabla1[FECHA],,0,-1),"")</f>
        <v>44543</v>
      </c>
      <c r="C461" s="13" t="str">
        <f>+[1]!Tabla3[[#This Row],[Secuencia]]</f>
        <v>INT0043</v>
      </c>
      <c r="D461" s="14" t="str">
        <f>+[1]!Tabla3[[#This Row],[Descripcion]]</f>
        <v>SELLO PRE-TINTADO (REGIONALES)</v>
      </c>
      <c r="E461" s="13" t="str">
        <f>+[1]!Tabla3[[#This Row],[Unidad de medida]]</f>
        <v>UNIDAD</v>
      </c>
      <c r="F461" s="15">
        <f>+[1]!INVENTARIO[[#This Row],[CANTIDAD INICIAL]]+[1]!INVENTARIO[[#This Row],[ENTRADAS]]-[1]!INVENTARIO[[#This Row],[SALIDAS]]+[1]!INVENTARIO[[#This Row],[AJUSTES]]</f>
        <v>35</v>
      </c>
      <c r="G461" s="16">
        <f>IFERROR(_xlfn.XLOOKUP([1]!INVENTARIO[[#This Row],[CODIGO CONCATENADO]],[1]!Tabla1[[CODIGO CONCATENADO ]],[1]!Tabla1[COSTO],,0,-1),"")</f>
        <v>1800</v>
      </c>
      <c r="H461" s="16">
        <f>+IFERROR([1]!INVENTARIO[[#This Row],[STOCK (BALANCE)]]*[1]!INVENTARIO[[#This Row],[COSTO UNITARIO]],"")</f>
        <v>63000</v>
      </c>
    </row>
    <row r="462" spans="1:8" ht="30" x14ac:dyDescent="0.25">
      <c r="A462" s="17">
        <f>IFERROR(_xlfn.XLOOKUP([1]!INVENTARIO[[#This Row],[CODIGO CONCATENADO]],[1]!Tabla1[[CODIGO CONCATENADO ]],[1]!Tabla1[FECHA],,0,-1),"")</f>
        <v>44455</v>
      </c>
      <c r="B462" s="17">
        <f>IFERROR(_xlfn.XLOOKUP([1]!INVENTARIO[[#This Row],[CODIGO CONCATENADO]],[1]!Tabla1[[CODIGO CONCATENADO ]],[1]!Tabla1[FECHA],,0,-1),"")</f>
        <v>44455</v>
      </c>
      <c r="C462" s="18" t="str">
        <f>+[1]!Tabla3[[#This Row],[Secuencia]]</f>
        <v>INT0044</v>
      </c>
      <c r="D462" s="19" t="str">
        <f>+[1]!Tabla3[[#This Row],[Descripcion]]</f>
        <v>STICKERT ADHESIVOS PARA PUERTA 10X8 (REGISTRO DE TRANSITO Y TRANSPORTE)</v>
      </c>
      <c r="E462" s="18" t="str">
        <f>+[1]!Tabla3[[#This Row],[Unidad de medida]]</f>
        <v>JUEGOS 2/1</v>
      </c>
      <c r="F462" s="20">
        <f>+[1]!INVENTARIO[[#This Row],[CANTIDAD INICIAL]]+[1]!INVENTARIO[[#This Row],[ENTRADAS]]-[1]!INVENTARIO[[#This Row],[SALIDAS]]+[1]!INVENTARIO[[#This Row],[AJUSTES]]</f>
        <v>0</v>
      </c>
      <c r="G462" s="21">
        <f>IFERROR(_xlfn.XLOOKUP([1]!INVENTARIO[[#This Row],[CODIGO CONCATENADO]],[1]!Tabla1[[CODIGO CONCATENADO ]],[1]!Tabla1[COSTO],,0,-1),"")</f>
        <v>0</v>
      </c>
      <c r="H462" s="21">
        <f>+IFERROR([1]!INVENTARIO[[#This Row],[STOCK (BALANCE)]]*[1]!INVENTARIO[[#This Row],[COSTO UNITARIO]],"")</f>
        <v>0</v>
      </c>
    </row>
    <row r="463" spans="1:8" ht="30" x14ac:dyDescent="0.25">
      <c r="A463" s="12">
        <f>IFERROR(_xlfn.XLOOKUP([1]!INVENTARIO[[#This Row],[CODIGO CONCATENADO]],[1]!Tabla1[[CODIGO CONCATENADO ]],[1]!Tabla1[FECHA],,0,-1),"")</f>
        <v>44455</v>
      </c>
      <c r="B463" s="12">
        <f>IFERROR(_xlfn.XLOOKUP([1]!INVENTARIO[[#This Row],[CODIGO CONCATENADO]],[1]!Tabla1[[CODIGO CONCATENADO ]],[1]!Tabla1[FECHA],,0,-1),"")</f>
        <v>44455</v>
      </c>
      <c r="C463" s="13" t="str">
        <f>+[1]!Tabla3[[#This Row],[Secuencia]]</f>
        <v>INT0045</v>
      </c>
      <c r="D463" s="14" t="str">
        <f>+[1]!Tabla3[[#This Row],[Descripcion]]</f>
        <v>STICKERT ADHESIVOS PARA CRISTAL 3X2 (REGISTRO DE TRANSITO Y TRANSPORTE)</v>
      </c>
      <c r="E463" s="13" t="str">
        <f>+[1]!Tabla3[[#This Row],[Unidad de medida]]</f>
        <v>UNIDAD</v>
      </c>
      <c r="F463" s="15">
        <f>+[1]!INVENTARIO[[#This Row],[CANTIDAD INICIAL]]+[1]!INVENTARIO[[#This Row],[ENTRADAS]]-[1]!INVENTARIO[[#This Row],[SALIDAS]]+[1]!INVENTARIO[[#This Row],[AJUSTES]]</f>
        <v>0</v>
      </c>
      <c r="G463" s="16">
        <f>IFERROR(_xlfn.XLOOKUP([1]!INVENTARIO[[#This Row],[CODIGO CONCATENADO]],[1]!Tabla1[[CODIGO CONCATENADO ]],[1]!Tabla1[COSTO],,0,-1),"")</f>
        <v>0</v>
      </c>
      <c r="H463" s="16">
        <f>+IFERROR([1]!INVENTARIO[[#This Row],[STOCK (BALANCE)]]*[1]!INVENTARIO[[#This Row],[COSTO UNITARIO]],"")</f>
        <v>0</v>
      </c>
    </row>
    <row r="464" spans="1:8" x14ac:dyDescent="0.25">
      <c r="A464" s="17">
        <f>IFERROR(_xlfn.XLOOKUP([1]!INVENTARIO[[#This Row],[CODIGO CONCATENADO]],[1]!Tabla1[[CODIGO CONCATENADO ]],[1]!Tabla1[FECHA],,0,-1),"")</f>
        <v>43522</v>
      </c>
      <c r="B464" s="17">
        <f>IFERROR(_xlfn.XLOOKUP([1]!INVENTARIO[[#This Row],[CODIGO CONCATENADO]],[1]!Tabla1[[CODIGO CONCATENADO ]],[1]!Tabla1[FECHA],,0,-1),"")</f>
        <v>43522</v>
      </c>
      <c r="C464" s="18" t="str">
        <f>+[1]!Tabla3[[#This Row],[Secuencia]]</f>
        <v>INT0046</v>
      </c>
      <c r="D464" s="19" t="str">
        <f>+[1]!Tabla3[[#This Row],[Descripcion]]</f>
        <v>SILBATOS DE METAL</v>
      </c>
      <c r="E464" s="18" t="str">
        <f>+[1]!Tabla3[[#This Row],[Unidad de medida]]</f>
        <v>UNIDAD</v>
      </c>
      <c r="F464" s="20">
        <f>+[1]!INVENTARIO[[#This Row],[CANTIDAD INICIAL]]+[1]!INVENTARIO[[#This Row],[ENTRADAS]]-[1]!INVENTARIO[[#This Row],[SALIDAS]]+[1]!INVENTARIO[[#This Row],[AJUSTES]]</f>
        <v>0</v>
      </c>
      <c r="G464" s="21">
        <f>IFERROR(_xlfn.XLOOKUP([1]!INVENTARIO[[#This Row],[CODIGO CONCATENADO]],[1]!Tabla1[[CODIGO CONCATENADO ]],[1]!Tabla1[COSTO],,0,-1),"")</f>
        <v>218.3</v>
      </c>
      <c r="H464" s="21">
        <f>+IFERROR([1]!INVENTARIO[[#This Row],[STOCK (BALANCE)]]*[1]!INVENTARIO[[#This Row],[COSTO UNITARIO]],"")</f>
        <v>0</v>
      </c>
    </row>
    <row r="465" spans="1:8" x14ac:dyDescent="0.25">
      <c r="A465" s="12">
        <f>IFERROR(_xlfn.XLOOKUP([1]!INVENTARIO[[#This Row],[CODIGO CONCATENADO]],[1]!Tabla1[[CODIGO CONCATENADO ]],[1]!Tabla1[FECHA],,0,-1),"")</f>
        <v>44592</v>
      </c>
      <c r="B465" s="12">
        <f>IFERROR(_xlfn.XLOOKUP([1]!INVENTARIO[[#This Row],[CODIGO CONCATENADO]],[1]!Tabla1[[CODIGO CONCATENADO ]],[1]!Tabla1[FECHA],,0,-1),"")</f>
        <v>44592</v>
      </c>
      <c r="C465" s="13" t="str">
        <f>+[1]!Tabla3[[#This Row],[Secuencia]]</f>
        <v>INT0047</v>
      </c>
      <c r="D465" s="14" t="str">
        <f>+[1]!Tabla3[[#This Row],[Descripcion]]</f>
        <v>SILBATOS DE METAL</v>
      </c>
      <c r="E465" s="13" t="str">
        <f>+[1]!Tabla3[[#This Row],[Unidad de medida]]</f>
        <v>UNIDAD</v>
      </c>
      <c r="F465" s="15">
        <f>+[1]!INVENTARIO[[#This Row],[CANTIDAD INICIAL]]+[1]!INVENTARIO[[#This Row],[ENTRADAS]]-[1]!INVENTARIO[[#This Row],[SALIDAS]]+[1]!INVENTARIO[[#This Row],[AJUSTES]]</f>
        <v>16</v>
      </c>
      <c r="G465" s="16">
        <f>IFERROR(_xlfn.XLOOKUP([1]!INVENTARIO[[#This Row],[CODIGO CONCATENADO]],[1]!Tabla1[[CODIGO CONCATENADO ]],[1]!Tabla1[COSTO],,0,-1),"")</f>
        <v>0</v>
      </c>
      <c r="H465" s="16">
        <f>+IFERROR([1]!INVENTARIO[[#This Row],[STOCK (BALANCE)]]*[1]!INVENTARIO[[#This Row],[COSTO UNITARIO]],"")</f>
        <v>0</v>
      </c>
    </row>
    <row r="466" spans="1:8" x14ac:dyDescent="0.25">
      <c r="A466" s="17">
        <f>IFERROR(_xlfn.XLOOKUP([1]!INVENTARIO[[#This Row],[CODIGO CONCATENADO]],[1]!Tabla1[[CODIGO CONCATENADO ]],[1]!Tabla1[FECHA],,0,-1),"")</f>
        <v>44290</v>
      </c>
      <c r="B466" s="17">
        <f>IFERROR(_xlfn.XLOOKUP([1]!INVENTARIO[[#This Row],[CODIGO CONCATENADO]],[1]!Tabla1[[CODIGO CONCATENADO ]],[1]!Tabla1[FECHA],,0,-1),"")</f>
        <v>44290</v>
      </c>
      <c r="C466" s="18" t="str">
        <f>+[1]!Tabla3[[#This Row],[Secuencia]]</f>
        <v>INT0048</v>
      </c>
      <c r="D466" s="19" t="str">
        <f>+[1]!Tabla3[[#This Row],[Descripcion]]</f>
        <v>SOMBRILLAS INSTITUCIONALES</v>
      </c>
      <c r="E466" s="18" t="str">
        <f>+[1]!Tabla3[[#This Row],[Unidad de medida]]</f>
        <v>UNIDAD</v>
      </c>
      <c r="F466" s="20">
        <f>+[1]!INVENTARIO[[#This Row],[CANTIDAD INICIAL]]+[1]!INVENTARIO[[#This Row],[ENTRADAS]]-[1]!INVENTARIO[[#This Row],[SALIDAS]]+[1]!INVENTARIO[[#This Row],[AJUSTES]]</f>
        <v>1</v>
      </c>
      <c r="G466" s="21">
        <f>IFERROR(_xlfn.XLOOKUP([1]!INVENTARIO[[#This Row],[CODIGO CONCATENADO]],[1]!Tabla1[[CODIGO CONCATENADO ]],[1]!Tabla1[COSTO],,0,-1),"")</f>
        <v>0</v>
      </c>
      <c r="H466" s="21">
        <f>+IFERROR([1]!INVENTARIO[[#This Row],[STOCK (BALANCE)]]*[1]!INVENTARIO[[#This Row],[COSTO UNITARIO]],"")</f>
        <v>0</v>
      </c>
    </row>
    <row r="467" spans="1:8" ht="30" x14ac:dyDescent="0.25">
      <c r="A467" s="12">
        <f>IFERROR(_xlfn.XLOOKUP([1]!INVENTARIO[[#This Row],[CODIGO CONCATENADO]],[1]!Tabla1[[CODIGO CONCATENADO ]],[1]!Tabla1[FECHA],,0,-1),"")</f>
        <v>44314</v>
      </c>
      <c r="B467" s="12">
        <f>IFERROR(_xlfn.XLOOKUP([1]!INVENTARIO[[#This Row],[CODIGO CONCATENADO]],[1]!Tabla1[[CODIGO CONCATENADO ]],[1]!Tabla1[FECHA],,0,-1),"")</f>
        <v>44314</v>
      </c>
      <c r="C467" s="13" t="str">
        <f>+[1]!Tabla3[[#This Row],[Secuencia]]</f>
        <v>INT0049</v>
      </c>
      <c r="D467" s="14" t="str">
        <f>+[1]!Tabla3[[#This Row],[Descripcion]]</f>
        <v>STICKERT ADHESIVOS PARA CRISTAL 3X2  (REGISTRO DE TRANSITO Y TRANSPORTE)</v>
      </c>
      <c r="E467" s="13" t="str">
        <f>+[1]!Tabla3[[#This Row],[Unidad de medida]]</f>
        <v>UNIDAD</v>
      </c>
      <c r="F467" s="15">
        <f>+[1]!INVENTARIO[[#This Row],[CANTIDAD INICIAL]]+[1]!INVENTARIO[[#This Row],[ENTRADAS]]-[1]!INVENTARIO[[#This Row],[SALIDAS]]+[1]!INVENTARIO[[#This Row],[AJUSTES]]</f>
        <v>0</v>
      </c>
      <c r="G467" s="16">
        <f>IFERROR(_xlfn.XLOOKUP([1]!INVENTARIO[[#This Row],[CODIGO CONCATENADO]],[1]!Tabla1[[CODIGO CONCATENADO ]],[1]!Tabla1[COSTO],,0,-1),"")</f>
        <v>0</v>
      </c>
      <c r="H467" s="16">
        <f>+IFERROR([1]!INVENTARIO[[#This Row],[STOCK (BALANCE)]]*[1]!INVENTARIO[[#This Row],[COSTO UNITARIO]],"")</f>
        <v>0</v>
      </c>
    </row>
    <row r="468" spans="1:8" ht="30" x14ac:dyDescent="0.25">
      <c r="A468" s="17">
        <f>IFERROR(_xlfn.XLOOKUP([1]!INVENTARIO[[#This Row],[CODIGO CONCATENADO]],[1]!Tabla1[[CODIGO CONCATENADO ]],[1]!Tabla1[FECHA],,0,-1),"")</f>
        <v>44349</v>
      </c>
      <c r="B468" s="17">
        <f>IFERROR(_xlfn.XLOOKUP([1]!INVENTARIO[[#This Row],[CODIGO CONCATENADO]],[1]!Tabla1[[CODIGO CONCATENADO ]],[1]!Tabla1[FECHA],,0,-1),"")</f>
        <v>44349</v>
      </c>
      <c r="C468" s="18" t="str">
        <f>+[1]!Tabla3[[#This Row],[Secuencia]]</f>
        <v>INT0050</v>
      </c>
      <c r="D468" s="19" t="str">
        <f>+[1]!Tabla3[[#This Row],[Descripcion]]</f>
        <v>STICKERT ADHESIVOS PARA CRISTAL 3X2  (REGISTRO DE TRANSITO Y TRANSPORTE)</v>
      </c>
      <c r="E468" s="18" t="str">
        <f>+[1]!Tabla3[[#This Row],[Unidad de medida]]</f>
        <v>UNIDAD</v>
      </c>
      <c r="F468" s="20">
        <f>+[1]!INVENTARIO[[#This Row],[CANTIDAD INICIAL]]+[1]!INVENTARIO[[#This Row],[ENTRADAS]]-[1]!INVENTARIO[[#This Row],[SALIDAS]]+[1]!INVENTARIO[[#This Row],[AJUSTES]]</f>
        <v>0</v>
      </c>
      <c r="G468" s="21">
        <f>IFERROR(_xlfn.XLOOKUP([1]!INVENTARIO[[#This Row],[CODIGO CONCATENADO]],[1]!Tabla1[[CODIGO CONCATENADO ]],[1]!Tabla1[COSTO],,0,-1),"")</f>
        <v>0</v>
      </c>
      <c r="H468" s="21">
        <f>+IFERROR([1]!INVENTARIO[[#This Row],[STOCK (BALANCE)]]*[1]!INVENTARIO[[#This Row],[COSTO UNITARIO]],"")</f>
        <v>0</v>
      </c>
    </row>
    <row r="469" spans="1:8" ht="30" x14ac:dyDescent="0.25">
      <c r="A469" s="12">
        <f>IFERROR(_xlfn.XLOOKUP([1]!INVENTARIO[[#This Row],[CODIGO CONCATENADO]],[1]!Tabla1[[CODIGO CONCATENADO ]],[1]!Tabla1[FECHA],,0,-1),"")</f>
        <v>44378</v>
      </c>
      <c r="B469" s="12">
        <f>IFERROR(_xlfn.XLOOKUP([1]!INVENTARIO[[#This Row],[CODIGO CONCATENADO]],[1]!Tabla1[[CODIGO CONCATENADO ]],[1]!Tabla1[FECHA],,0,-1),"")</f>
        <v>44378</v>
      </c>
      <c r="C469" s="13" t="str">
        <f>+[1]!Tabla3[[#This Row],[Secuencia]]</f>
        <v>INT0051</v>
      </c>
      <c r="D469" s="14" t="str">
        <f>+[1]!Tabla3[[#This Row],[Descripcion]]</f>
        <v>STICKERT ADHESIVOS PARA CRISTAL 3X2  (REGISTRO DE TRANSITO Y TRANSPORTE)</v>
      </c>
      <c r="E469" s="13" t="str">
        <f>+[1]!Tabla3[[#This Row],[Unidad de medida]]</f>
        <v>UNIDAD</v>
      </c>
      <c r="F469" s="15">
        <f>+[1]!INVENTARIO[[#This Row],[CANTIDAD INICIAL]]+[1]!INVENTARIO[[#This Row],[ENTRADAS]]-[1]!INVENTARIO[[#This Row],[SALIDAS]]+[1]!INVENTARIO[[#This Row],[AJUSTES]]</f>
        <v>0</v>
      </c>
      <c r="G469" s="16">
        <f>IFERROR(_xlfn.XLOOKUP([1]!INVENTARIO[[#This Row],[CODIGO CONCATENADO]],[1]!Tabla1[[CODIGO CONCATENADO ]],[1]!Tabla1[COSTO],,0,-1),"")</f>
        <v>0</v>
      </c>
      <c r="H469" s="16">
        <f>+IFERROR([1]!INVENTARIO[[#This Row],[STOCK (BALANCE)]]*[1]!INVENTARIO[[#This Row],[COSTO UNITARIO]],"")</f>
        <v>0</v>
      </c>
    </row>
    <row r="470" spans="1:8" ht="30" x14ac:dyDescent="0.25">
      <c r="A470" s="17">
        <f>IFERROR(_xlfn.XLOOKUP([1]!INVENTARIO[[#This Row],[CODIGO CONCATENADO]],[1]!Tabla1[[CODIGO CONCATENADO ]],[1]!Tabla1[FECHA],,0,-1),"")</f>
        <v>44314</v>
      </c>
      <c r="B470" s="17">
        <f>IFERROR(_xlfn.XLOOKUP([1]!INVENTARIO[[#This Row],[CODIGO CONCATENADO]],[1]!Tabla1[[CODIGO CONCATENADO ]],[1]!Tabla1[FECHA],,0,-1),"")</f>
        <v>44314</v>
      </c>
      <c r="C470" s="18" t="str">
        <f>+[1]!Tabla3[[#This Row],[Secuencia]]</f>
        <v>INT0052</v>
      </c>
      <c r="D470" s="19" t="str">
        <f>+[1]!Tabla3[[#This Row],[Descripcion]]</f>
        <v>STICKERT ADHESIVOS PARA CRISTAL 10X8 (REGISTRO DE TRANSITO Y TRANSPORTE)</v>
      </c>
      <c r="E470" s="18" t="str">
        <f>+[1]!Tabla3[[#This Row],[Unidad de medida]]</f>
        <v>UNIDAD</v>
      </c>
      <c r="F470" s="20">
        <f>+[1]!INVENTARIO[[#This Row],[CANTIDAD INICIAL]]+[1]!INVENTARIO[[#This Row],[ENTRADAS]]-[1]!INVENTARIO[[#This Row],[SALIDAS]]+[1]!INVENTARIO[[#This Row],[AJUSTES]]</f>
        <v>0</v>
      </c>
      <c r="G470" s="21">
        <f>IFERROR(_xlfn.XLOOKUP([1]!INVENTARIO[[#This Row],[CODIGO CONCATENADO]],[1]!Tabla1[[CODIGO CONCATENADO ]],[1]!Tabla1[COSTO],,0,-1),"")</f>
        <v>0</v>
      </c>
      <c r="H470" s="21">
        <f>+IFERROR([1]!INVENTARIO[[#This Row],[STOCK (BALANCE)]]*[1]!INVENTARIO[[#This Row],[COSTO UNITARIO]],"")</f>
        <v>0</v>
      </c>
    </row>
    <row r="471" spans="1:8" x14ac:dyDescent="0.25">
      <c r="A471" s="12">
        <f>IFERROR(_xlfn.XLOOKUP([1]!INVENTARIO[[#This Row],[CODIGO CONCATENADO]],[1]!Tabla1[[CODIGO CONCATENADO ]],[1]!Tabla1[FECHA],,0,-1),"")</f>
        <v>44592</v>
      </c>
      <c r="B471" s="12">
        <f>IFERROR(_xlfn.XLOOKUP([1]!INVENTARIO[[#This Row],[CODIGO CONCATENADO]],[1]!Tabla1[[CODIGO CONCATENADO ]],[1]!Tabla1[FECHA],,0,-1),"")</f>
        <v>44592</v>
      </c>
      <c r="C471" s="13" t="str">
        <f>+[1]!Tabla3[[#This Row],[Secuencia]]</f>
        <v>INT0053</v>
      </c>
      <c r="D471" s="14" t="str">
        <f>+[1]!Tabla3[[#This Row],[Descripcion]]</f>
        <v>PORTA TURNO</v>
      </c>
      <c r="E471" s="13" t="str">
        <f>+[1]!Tabla3[[#This Row],[Unidad de medida]]</f>
        <v>UNIDAD</v>
      </c>
      <c r="F471" s="15">
        <f>+[1]!INVENTARIO[[#This Row],[CANTIDAD INICIAL]]+[1]!INVENTARIO[[#This Row],[ENTRADAS]]-[1]!INVENTARIO[[#This Row],[SALIDAS]]+[1]!INVENTARIO[[#This Row],[AJUSTES]]</f>
        <v>1</v>
      </c>
      <c r="G471" s="16">
        <f>IFERROR(_xlfn.XLOOKUP([1]!INVENTARIO[[#This Row],[CODIGO CONCATENADO]],[1]!Tabla1[[CODIGO CONCATENADO ]],[1]!Tabla1[COSTO],,0,-1),"")</f>
        <v>0</v>
      </c>
      <c r="H471" s="16">
        <f>+IFERROR([1]!INVENTARIO[[#This Row],[STOCK (BALANCE)]]*[1]!INVENTARIO[[#This Row],[COSTO UNITARIO]],"")</f>
        <v>0</v>
      </c>
    </row>
    <row r="472" spans="1:8" x14ac:dyDescent="0.25">
      <c r="A472" s="17">
        <f>IFERROR(_xlfn.XLOOKUP([1]!INVENTARIO[[#This Row],[CODIGO CONCATENADO]],[1]!Tabla1[[CODIGO CONCATENADO ]],[1]!Tabla1[FECHA],,0,-1),"")</f>
        <v>44592</v>
      </c>
      <c r="B472" s="17">
        <f>IFERROR(_xlfn.XLOOKUP([1]!INVENTARIO[[#This Row],[CODIGO CONCATENADO]],[1]!Tabla1[[CODIGO CONCATENADO ]],[1]!Tabla1[FECHA],,0,-1),"")</f>
        <v>44592</v>
      </c>
      <c r="C472" s="18" t="str">
        <f>+[1]!Tabla3[[#This Row],[Secuencia]]</f>
        <v>INT0054</v>
      </c>
      <c r="D472" s="19" t="str">
        <f>+[1]!Tabla3[[#This Row],[Descripcion]]</f>
        <v>VARILLA PARA INCAR BANDERINES</v>
      </c>
      <c r="E472" s="18" t="str">
        <f>+[1]!Tabla3[[#This Row],[Unidad de medida]]</f>
        <v>UNIDAD</v>
      </c>
      <c r="F472" s="20">
        <f>+[1]!INVENTARIO[[#This Row],[CANTIDAD INICIAL]]+[1]!INVENTARIO[[#This Row],[ENTRADAS]]-[1]!INVENTARIO[[#This Row],[SALIDAS]]+[1]!INVENTARIO[[#This Row],[AJUSTES]]</f>
        <v>6</v>
      </c>
      <c r="G472" s="21">
        <f>IFERROR(_xlfn.XLOOKUP([1]!INVENTARIO[[#This Row],[CODIGO CONCATENADO]],[1]!Tabla1[[CODIGO CONCATENADO ]],[1]!Tabla1[COSTO],,0,-1),"")</f>
        <v>0</v>
      </c>
      <c r="H472" s="21">
        <f>+IFERROR([1]!INVENTARIO[[#This Row],[STOCK (BALANCE)]]*[1]!INVENTARIO[[#This Row],[COSTO UNITARIO]],"")</f>
        <v>0</v>
      </c>
    </row>
    <row r="473" spans="1:8" ht="30" x14ac:dyDescent="0.25">
      <c r="A473" s="12">
        <f>IFERROR(_xlfn.XLOOKUP([1]!INVENTARIO[[#This Row],[CODIGO CONCATENADO]],[1]!Tabla1[[CODIGO CONCATENADO ]],[1]!Tabla1[FECHA],,0,-1),"")</f>
        <v>44631</v>
      </c>
      <c r="B473" s="12">
        <f>IFERROR(_xlfn.XLOOKUP([1]!INVENTARIO[[#This Row],[CODIGO CONCATENADO]],[1]!Tabla1[[CODIGO CONCATENADO ]],[1]!Tabla1[FECHA],,0,-1),"")</f>
        <v>44631</v>
      </c>
      <c r="C473" s="13" t="str">
        <f>+[1]!Tabla3[[#This Row],[Secuencia]]</f>
        <v>INT0055</v>
      </c>
      <c r="D473" s="14" t="str">
        <f>+[1]!Tabla3[[#This Row],[Descripcion]]</f>
        <v>IMPRESIÓN DE MARBETE VEHICULAR 2 1/2 X 2 1/2 ADHESIVO IMPERMEABLE</v>
      </c>
      <c r="E473" s="13" t="str">
        <f>+[1]!Tabla3[[#This Row],[Unidad de medida]]</f>
        <v>UNIDAD</v>
      </c>
      <c r="F473" s="15">
        <f>+[1]!INVENTARIO[[#This Row],[CANTIDAD INICIAL]]+[1]!INVENTARIO[[#This Row],[ENTRADAS]]-[1]!INVENTARIO[[#This Row],[SALIDAS]]+[1]!INVENTARIO[[#This Row],[AJUSTES]]</f>
        <v>15000</v>
      </c>
      <c r="G473" s="16">
        <f>IFERROR(_xlfn.XLOOKUP([1]!INVENTARIO[[#This Row],[CODIGO CONCATENADO]],[1]!Tabla1[[CODIGO CONCATENADO ]],[1]!Tabla1[COSTO],,0,-1),"")</f>
        <v>3.16</v>
      </c>
      <c r="H473" s="16">
        <f>+IFERROR([1]!INVENTARIO[[#This Row],[STOCK (BALANCE)]]*[1]!INVENTARIO[[#This Row],[COSTO UNITARIO]],"")</f>
        <v>47400</v>
      </c>
    </row>
    <row r="474" spans="1:8" x14ac:dyDescent="0.25">
      <c r="A474" s="17">
        <f>IFERROR(_xlfn.XLOOKUP([1]!INVENTARIO[[#This Row],[CODIGO CONCATENADO]],[1]!Tabla1[[CODIGO CONCATENADO ]],[1]!Tabla1[FECHA],,0,-1),"")</f>
        <v>44614</v>
      </c>
      <c r="B474" s="17">
        <f>IFERROR(_xlfn.XLOOKUP([1]!INVENTARIO[[#This Row],[CODIGO CONCATENADO]],[1]!Tabla1[[CODIGO CONCATENADO ]],[1]!Tabla1[FECHA],,0,-1),"")</f>
        <v>44614</v>
      </c>
      <c r="C474" s="18" t="str">
        <f>+[1]!Tabla3[[#This Row],[Secuencia]]</f>
        <v>INT0056</v>
      </c>
      <c r="D474" s="19" t="str">
        <f>+[1]!Tabla3[[#This Row],[Descripcion]]</f>
        <v>RIBBON PRINTER BRADY 110MM X 300M, 4.33 X 984</v>
      </c>
      <c r="E474" s="18" t="str">
        <f>+[1]!Tabla3[[#This Row],[Unidad de medida]]</f>
        <v>UNIDAD</v>
      </c>
      <c r="F474" s="20">
        <f>+[1]!INVENTARIO[[#This Row],[CANTIDAD INICIAL]]+[1]!INVENTARIO[[#This Row],[ENTRADAS]]-[1]!INVENTARIO[[#This Row],[SALIDAS]]+[1]!INVENTARIO[[#This Row],[AJUSTES]]</f>
        <v>0</v>
      </c>
      <c r="G474" s="21">
        <f>IFERROR(_xlfn.XLOOKUP([1]!INVENTARIO[[#This Row],[CODIGO CONCATENADO]],[1]!Tabla1[[CODIGO CONCATENADO ]],[1]!Tabla1[COSTO],,0,-1),"")</f>
        <v>23400</v>
      </c>
      <c r="H474" s="21">
        <f>+IFERROR([1]!INVENTARIO[[#This Row],[STOCK (BALANCE)]]*[1]!INVENTARIO[[#This Row],[COSTO UNITARIO]],"")</f>
        <v>0</v>
      </c>
    </row>
    <row r="475" spans="1:8" ht="30" x14ac:dyDescent="0.25">
      <c r="A475" s="12">
        <f>IFERROR(_xlfn.XLOOKUP([1]!INVENTARIO[[#This Row],[CODIGO CONCATENADO]],[1]!Tabla1[[CODIGO CONCATENADO ]],[1]!Tabla1[FECHA],,0,-1),"")</f>
        <v>44623</v>
      </c>
      <c r="B475" s="12">
        <f>IFERROR(_xlfn.XLOOKUP([1]!INVENTARIO[[#This Row],[CODIGO CONCATENADO]],[1]!Tabla1[[CODIGO CONCATENADO ]],[1]!Tabla1[FECHA],,0,-1),"")</f>
        <v>44623</v>
      </c>
      <c r="C475" s="13" t="str">
        <f>+[1]!Tabla3[[#This Row],[Secuencia]]</f>
        <v>INT0057</v>
      </c>
      <c r="D475" s="14" t="str">
        <f>+[1]!Tabla3[[#This Row],[Descripcion]]</f>
        <v>LAPICEROS DE METAL CON TINTA AZUL GRABADO A LASER CON LOGO INTRANT</v>
      </c>
      <c r="E475" s="13" t="str">
        <f>+[1]!Tabla3[[#This Row],[Unidad de medida]]</f>
        <v>UNIDAD</v>
      </c>
      <c r="F475" s="15">
        <f>+[1]!INVENTARIO[[#This Row],[CANTIDAD INICIAL]]+[1]!INVENTARIO[[#This Row],[ENTRADAS]]-[1]!INVENTARIO[[#This Row],[SALIDAS]]+[1]!INVENTARIO[[#This Row],[AJUSTES]]</f>
        <v>50</v>
      </c>
      <c r="G475" s="16">
        <f>IFERROR(_xlfn.XLOOKUP([1]!INVENTARIO[[#This Row],[CODIGO CONCATENADO]],[1]!Tabla1[[CODIGO CONCATENADO ]],[1]!Tabla1[COSTO],,0,-1),"")</f>
        <v>195</v>
      </c>
      <c r="H475" s="16">
        <f>+IFERROR([1]!INVENTARIO[[#This Row],[STOCK (BALANCE)]]*[1]!INVENTARIO[[#This Row],[COSTO UNITARIO]],"")</f>
        <v>9750</v>
      </c>
    </row>
    <row r="476" spans="1:8" x14ac:dyDescent="0.25">
      <c r="A476" s="17">
        <f>IFERROR(_xlfn.XLOOKUP([1]!INVENTARIO[[#This Row],[CODIGO CONCATENADO]],[1]!Tabla1[[CODIGO CONCATENADO ]],[1]!Tabla1[FECHA],,0,-1),"")</f>
        <v>44636</v>
      </c>
      <c r="B476" s="17">
        <f>IFERROR(_xlfn.XLOOKUP([1]!INVENTARIO[[#This Row],[CODIGO CONCATENADO]],[1]!Tabla1[[CODIGO CONCATENADO ]],[1]!Tabla1[FECHA],,0,-1),"")</f>
        <v>44636</v>
      </c>
      <c r="C476" s="18" t="str">
        <f>+[1]!Tabla3[[#This Row],[Secuencia]]</f>
        <v>INT0058</v>
      </c>
      <c r="D476" s="19" t="str">
        <f>+[1]!Tabla3[[#This Row],[Descripcion]]</f>
        <v>VALLAS DE CONTROL TEMPORAL 110CMX60CMS</v>
      </c>
      <c r="E476" s="18" t="str">
        <f>+[1]!Tabla3[[#This Row],[Unidad de medida]]</f>
        <v>UNIDAD</v>
      </c>
      <c r="F476" s="20">
        <f>+[1]!INVENTARIO[[#This Row],[CANTIDAD INICIAL]]+[1]!INVENTARIO[[#This Row],[ENTRADAS]]-[1]!INVENTARIO[[#This Row],[SALIDAS]]+[1]!INVENTARIO[[#This Row],[AJUSTES]]</f>
        <v>70</v>
      </c>
      <c r="G476" s="21">
        <f>IFERROR(_xlfn.XLOOKUP([1]!INVENTARIO[[#This Row],[CODIGO CONCATENADO]],[1]!Tabla1[[CODIGO CONCATENADO ]],[1]!Tabla1[COSTO],,0,-1),"")</f>
        <v>7625</v>
      </c>
      <c r="H476" s="21">
        <f>+IFERROR([1]!INVENTARIO[[#This Row],[STOCK (BALANCE)]]*[1]!INVENTARIO[[#This Row],[COSTO UNITARIO]],"")</f>
        <v>533750</v>
      </c>
    </row>
    <row r="477" spans="1:8" x14ac:dyDescent="0.25">
      <c r="A477" s="12">
        <f>IFERROR(_xlfn.XLOOKUP([1]!INVENTARIO[[#This Row],[CODIGO CONCATENADO]],[1]!Tabla1[[CODIGO CONCATENADO ]],[1]!Tabla1[FECHA],,0,-1),"")</f>
        <v>44592</v>
      </c>
      <c r="B477" s="12">
        <f>IFERROR(_xlfn.XLOOKUP([1]!INVENTARIO[[#This Row],[CODIGO CONCATENADO]],[1]!Tabla1[[CODIGO CONCATENADO ]],[1]!Tabla1[FECHA],,0,-1),"")</f>
        <v>44592</v>
      </c>
      <c r="C477" s="13" t="str">
        <f>+[1]!Tabla3[[#This Row],[Secuencia]]</f>
        <v>INT0059</v>
      </c>
      <c r="D477" s="14" t="str">
        <f>+[1]!Tabla3[[#This Row],[Descripcion]]</f>
        <v>ROLLOS DE MARBETE VEHICULAR 2 1/2 X 2 1/2</v>
      </c>
      <c r="E477" s="13" t="str">
        <f>+[1]!Tabla3[[#This Row],[Unidad de medida]]</f>
        <v>ROLLOS</v>
      </c>
      <c r="F477" s="15">
        <f>+[1]!INVENTARIO[[#This Row],[CANTIDAD INICIAL]]+[1]!INVENTARIO[[#This Row],[ENTRADAS]]-[1]!INVENTARIO[[#This Row],[SALIDAS]]+[1]!INVENTARIO[[#This Row],[AJUSTES]]</f>
        <v>10000</v>
      </c>
      <c r="G477" s="16">
        <f>IFERROR(_xlfn.XLOOKUP([1]!INVENTARIO[[#This Row],[CODIGO CONCATENADO]],[1]!Tabla1[[CODIGO CONCATENADO ]],[1]!Tabla1[COSTO],,0,-1),"")</f>
        <v>3.16</v>
      </c>
      <c r="H477" s="16">
        <f>+IFERROR([1]!INVENTARIO[[#This Row],[STOCK (BALANCE)]]*[1]!INVENTARIO[[#This Row],[COSTO UNITARIO]],"")</f>
        <v>31600</v>
      </c>
    </row>
    <row r="478" spans="1:8" x14ac:dyDescent="0.25">
      <c r="A478" s="17">
        <f>IFERROR(_xlfn.XLOOKUP([1]!INVENTARIO[[#This Row],[CODIGO CONCATENADO]],[1]!Tabla1[[CODIGO CONCATENADO ]],[1]!Tabla1[FECHA],,0,-1),"")</f>
        <v>44543</v>
      </c>
      <c r="B478" s="17">
        <f>IFERROR(_xlfn.XLOOKUP([1]!INVENTARIO[[#This Row],[CODIGO CONCATENADO]],[1]!Tabla1[[CODIGO CONCATENADO ]],[1]!Tabla1[FECHA],,0,-1),"")</f>
        <v>44543</v>
      </c>
      <c r="C478" s="18" t="str">
        <f>+[1]!Tabla3[[#This Row],[Secuencia]]</f>
        <v>INT0060</v>
      </c>
      <c r="D478" s="19" t="str">
        <f>+[1]!Tabla3[[#This Row],[Descripcion]]</f>
        <v>SELLOS OFICINAS PROVINCIALES</v>
      </c>
      <c r="E478" s="18" t="str">
        <f>+[1]!Tabla3[[#This Row],[Unidad de medida]]</f>
        <v>UNIDAD</v>
      </c>
      <c r="F478" s="20">
        <f>+[1]!INVENTARIO[[#This Row],[CANTIDAD INICIAL]]+[1]!INVENTARIO[[#This Row],[ENTRADAS]]-[1]!INVENTARIO[[#This Row],[SALIDAS]]+[1]!INVENTARIO[[#This Row],[AJUSTES]]</f>
        <v>0</v>
      </c>
      <c r="G478" s="21">
        <f>IFERROR(_xlfn.XLOOKUP([1]!INVENTARIO[[#This Row],[CODIGO CONCATENADO]],[1]!Tabla1[[CODIGO CONCATENADO ]],[1]!Tabla1[COSTO],,0,-1),"")</f>
        <v>1800</v>
      </c>
      <c r="H478" s="21">
        <f>+IFERROR([1]!INVENTARIO[[#This Row],[STOCK (BALANCE)]]*[1]!INVENTARIO[[#This Row],[COSTO UNITARIO]],"")</f>
        <v>0</v>
      </c>
    </row>
    <row r="479" spans="1:8" ht="30" x14ac:dyDescent="0.25">
      <c r="A479" s="12">
        <f>IFERROR(_xlfn.XLOOKUP([1]!INVENTARIO[[#This Row],[CODIGO CONCATENADO]],[1]!Tabla1[[CODIGO CONCATENADO ]],[1]!Tabla1[FECHA],,0,-1),"")</f>
        <v>44708</v>
      </c>
      <c r="B479" s="12">
        <f>IFERROR(_xlfn.XLOOKUP([1]!INVENTARIO[[#This Row],[CODIGO CONCATENADO]],[1]!Tabla1[[CODIGO CONCATENADO ]],[1]!Tabla1[FECHA],,0,-1),"")</f>
        <v>44708</v>
      </c>
      <c r="C479" s="13" t="str">
        <f>+[1]!Tabla3[[#This Row],[Secuencia]]</f>
        <v>INT0061</v>
      </c>
      <c r="D479" s="14" t="str">
        <f>+[1]!Tabla3[[#This Row],[Descripcion]]</f>
        <v>BASE THERMO TOPEAK MONO CAGE CX NEGRO (TMN03-BK)</v>
      </c>
      <c r="E479" s="13" t="str">
        <f>+[1]!Tabla3[[#This Row],[Unidad de medida]]</f>
        <v>UNIDAD</v>
      </c>
      <c r="F479" s="15">
        <f>+[1]!INVENTARIO[[#This Row],[CANTIDAD INICIAL]]+[1]!INVENTARIO[[#This Row],[ENTRADAS]]-[1]!INVENTARIO[[#This Row],[SALIDAS]]+[1]!INVENTARIO[[#This Row],[AJUSTES]]</f>
        <v>0</v>
      </c>
      <c r="G479" s="16">
        <f>IFERROR(_xlfn.XLOOKUP([1]!INVENTARIO[[#This Row],[CODIGO CONCATENADO]],[1]!Tabla1[[CODIGO CONCATENADO ]],[1]!Tabla1[COSTO],,0,-1),"")</f>
        <v>415.25</v>
      </c>
      <c r="H479" s="16">
        <f>+IFERROR([1]!INVENTARIO[[#This Row],[STOCK (BALANCE)]]*[1]!INVENTARIO[[#This Row],[COSTO UNITARIO]],"")</f>
        <v>0</v>
      </c>
    </row>
    <row r="480" spans="1:8" ht="30" x14ac:dyDescent="0.25">
      <c r="A480" s="17">
        <f>IFERROR(_xlfn.XLOOKUP([1]!INVENTARIO[[#This Row],[CODIGO CONCATENADO]],[1]!Tabla1[[CODIGO CONCATENADO ]],[1]!Tabla1[FECHA],,0,-1),"")</f>
        <v>44708</v>
      </c>
      <c r="B480" s="17">
        <f>IFERROR(_xlfn.XLOOKUP([1]!INVENTARIO[[#This Row],[CODIGO CONCATENADO]],[1]!Tabla1[[CODIGO CONCATENADO ]],[1]!Tabla1[FECHA],,0,-1),"")</f>
        <v>44708</v>
      </c>
      <c r="C480" s="18" t="str">
        <f>+[1]!Tabla3[[#This Row],[Secuencia]]</f>
        <v>INT0062</v>
      </c>
      <c r="D480" s="19" t="str">
        <f>+[1]!Tabla3[[#This Row],[Descripcion]]</f>
        <v>LUZ DEL BLACKBURN DAYBLAZER 550 LUMENS USB NEGRO BLK (7134751)</v>
      </c>
      <c r="E480" s="18" t="str">
        <f>+[1]!Tabla3[[#This Row],[Unidad de medida]]</f>
        <v>UNIDAD</v>
      </c>
      <c r="F480" s="20">
        <f>+[1]!INVENTARIO[[#This Row],[CANTIDAD INICIAL]]+[1]!INVENTARIO[[#This Row],[ENTRADAS]]-[1]!INVENTARIO[[#This Row],[SALIDAS]]+[1]!INVENTARIO[[#This Row],[AJUSTES]]</f>
        <v>0</v>
      </c>
      <c r="G480" s="21">
        <f>IFERROR(_xlfn.XLOOKUP([1]!INVENTARIO[[#This Row],[CODIGO CONCATENADO]],[1]!Tabla1[[CODIGO CONCATENADO ]],[1]!Tabla1[COSTO],,0,-1),"")</f>
        <v>2449.15</v>
      </c>
      <c r="H480" s="21">
        <f>+IFERROR([1]!INVENTARIO[[#This Row],[STOCK (BALANCE)]]*[1]!INVENTARIO[[#This Row],[COSTO UNITARIO]],"")</f>
        <v>0</v>
      </c>
    </row>
    <row r="481" spans="1:8" ht="30" x14ac:dyDescent="0.25">
      <c r="A481" s="12">
        <f>IFERROR(_xlfn.XLOOKUP([1]!INVENTARIO[[#This Row],[CODIGO CONCATENADO]],[1]!Tabla1[[CODIGO CONCATENADO ]],[1]!Tabla1[FECHA],,0,-1),"")</f>
        <v>44708</v>
      </c>
      <c r="B481" s="12">
        <f>IFERROR(_xlfn.XLOOKUP([1]!INVENTARIO[[#This Row],[CODIGO CONCATENADO]],[1]!Tabla1[[CODIGO CONCATENADO ]],[1]!Tabla1[FECHA],,0,-1),"")</f>
        <v>44708</v>
      </c>
      <c r="C481" s="13" t="str">
        <f>+[1]!Tabla3[[#This Row],[Secuencia]]</f>
        <v>INT0063</v>
      </c>
      <c r="D481" s="14" t="str">
        <f>+[1]!Tabla3[[#This Row],[Descripcion]]</f>
        <v>RODILLERA CODERA Y MUÑEQUERA (JUEGO) (PD-CL-2006/YD-33-2)</v>
      </c>
      <c r="E481" s="13" t="str">
        <f>+[1]!Tabla3[[#This Row],[Unidad de medida]]</f>
        <v>UNIDAD</v>
      </c>
      <c r="F481" s="15">
        <f>+[1]!INVENTARIO[[#This Row],[CANTIDAD INICIAL]]+[1]!INVENTARIO[[#This Row],[ENTRADAS]]-[1]!INVENTARIO[[#This Row],[SALIDAS]]+[1]!INVENTARIO[[#This Row],[AJUSTES]]</f>
        <v>0</v>
      </c>
      <c r="G481" s="16">
        <f>IFERROR(_xlfn.XLOOKUP([1]!INVENTARIO[[#This Row],[CODIGO CONCATENADO]],[1]!Tabla1[[CODIGO CONCATENADO ]],[1]!Tabla1[COSTO],,0,-1),"")</f>
        <v>669.49</v>
      </c>
      <c r="H481" s="16">
        <f>+IFERROR([1]!INVENTARIO[[#This Row],[STOCK (BALANCE)]]*[1]!INVENTARIO[[#This Row],[COSTO UNITARIO]],"")</f>
        <v>0</v>
      </c>
    </row>
    <row r="482" spans="1:8" ht="30" x14ac:dyDescent="0.25">
      <c r="A482" s="17">
        <f>IFERROR(_xlfn.XLOOKUP([1]!INVENTARIO[[#This Row],[CODIGO CONCATENADO]],[1]!Tabla1[[CODIGO CONCATENADO ]],[1]!Tabla1[FECHA],,0,-1),"")</f>
        <v>44708</v>
      </c>
      <c r="B482" s="17">
        <f>IFERROR(_xlfn.XLOOKUP([1]!INVENTARIO[[#This Row],[CODIGO CONCATENADO]],[1]!Tabla1[[CODIGO CONCATENADO ]],[1]!Tabla1[FECHA],,0,-1),"")</f>
        <v>44708</v>
      </c>
      <c r="C482" s="18" t="str">
        <f>+[1]!Tabla3[[#This Row],[Secuencia]]</f>
        <v>INT0064</v>
      </c>
      <c r="D482" s="19" t="str">
        <f>+[1]!Tabla3[[#This Row],[Descripcion]]</f>
        <v>GUATILLA GIRO BRAVO GEL TALLA M NEGRO BLK (7085629)</v>
      </c>
      <c r="E482" s="18" t="str">
        <f>+[1]!Tabla3[[#This Row],[Unidad de medida]]</f>
        <v>UNIDAD</v>
      </c>
      <c r="F482" s="20">
        <f>+[1]!INVENTARIO[[#This Row],[CANTIDAD INICIAL]]+[1]!INVENTARIO[[#This Row],[ENTRADAS]]-[1]!INVENTARIO[[#This Row],[SALIDAS]]+[1]!INVENTARIO[[#This Row],[AJUSTES]]</f>
        <v>0</v>
      </c>
      <c r="G482" s="21">
        <f>IFERROR(_xlfn.XLOOKUP([1]!INVENTARIO[[#This Row],[CODIGO CONCATENADO]],[1]!Tabla1[[CODIGO CONCATENADO ]],[1]!Tabla1[COSTO],,0,-1),"")</f>
        <v>1398.31</v>
      </c>
      <c r="H482" s="21">
        <f>+IFERROR([1]!INVENTARIO[[#This Row],[STOCK (BALANCE)]]*[1]!INVENTARIO[[#This Row],[COSTO UNITARIO]],"")</f>
        <v>0</v>
      </c>
    </row>
    <row r="483" spans="1:8" x14ac:dyDescent="0.25">
      <c r="A483" s="12">
        <f>IFERROR(_xlfn.XLOOKUP([1]!INVENTARIO[[#This Row],[CODIGO CONCATENADO]],[1]!Tabla1[[CODIGO CONCATENADO ]],[1]!Tabla1[FECHA],,0,-1),"")</f>
        <v>44708</v>
      </c>
      <c r="B483" s="12">
        <f>IFERROR(_xlfn.XLOOKUP([1]!INVENTARIO[[#This Row],[CODIGO CONCATENADO]],[1]!Tabla1[[CODIGO CONCATENADO ]],[1]!Tabla1[FECHA],,0,-1),"")</f>
        <v>44708</v>
      </c>
      <c r="C483" s="13" t="str">
        <f>+[1]!Tabla3[[#This Row],[Secuencia]]</f>
        <v>INT0065</v>
      </c>
      <c r="D483" s="14" t="str">
        <f>+[1]!Tabla3[[#This Row],[Descripcion]]</f>
        <v xml:space="preserve">CASCO JULEN G30 TALLA M/L (NEGRO BRILLO) </v>
      </c>
      <c r="E483" s="13" t="str">
        <f>+[1]!Tabla3[[#This Row],[Unidad de medida]]</f>
        <v>UNIDAD</v>
      </c>
      <c r="F483" s="15">
        <f>+[1]!INVENTARIO[[#This Row],[CANTIDAD INICIAL]]+[1]!INVENTARIO[[#This Row],[ENTRADAS]]-[1]!INVENTARIO[[#This Row],[SALIDAS]]+[1]!INVENTARIO[[#This Row],[AJUSTES]]</f>
        <v>0</v>
      </c>
      <c r="G483" s="16">
        <f>IFERROR(_xlfn.XLOOKUP([1]!INVENTARIO[[#This Row],[CODIGO CONCATENADO]],[1]!Tabla1[[CODIGO CONCATENADO ]],[1]!Tabla1[COSTO],,0,-1),"")</f>
        <v>932.2</v>
      </c>
      <c r="H483" s="16">
        <f>+IFERROR([1]!INVENTARIO[[#This Row],[STOCK (BALANCE)]]*[1]!INVENTARIO[[#This Row],[COSTO UNITARIO]],"")</f>
        <v>0</v>
      </c>
    </row>
    <row r="484" spans="1:8" ht="30" x14ac:dyDescent="0.25">
      <c r="A484" s="17">
        <f>IFERROR(_xlfn.XLOOKUP([1]!INVENTARIO[[#This Row],[CODIGO CONCATENADO]],[1]!Tabla1[[CODIGO CONCATENADO ]],[1]!Tabla1[FECHA],,0,-1),"")</f>
        <v>44708</v>
      </c>
      <c r="B484" s="17">
        <f>IFERROR(_xlfn.XLOOKUP([1]!INVENTARIO[[#This Row],[CODIGO CONCATENADO]],[1]!Tabla1[[CODIGO CONCATENADO ]],[1]!Tabla1[FECHA],,0,-1),"")</f>
        <v>44708</v>
      </c>
      <c r="C484" s="18" t="str">
        <f>+[1]!Tabla3[[#This Row],[Secuencia]]</f>
        <v>INT0066</v>
      </c>
      <c r="D484" s="19" t="str">
        <f>+[1]!Tabla3[[#This Row],[Descripcion]]</f>
        <v>BIC-29 JULEN SPILLO DISC 1X7VEL NEGRO -ROJO MATTE (AP-2901C/BLK/ YS-727)</v>
      </c>
      <c r="E484" s="18" t="str">
        <f>+[1]!Tabla3[[#This Row],[Unidad de medida]]</f>
        <v>UNIDAD</v>
      </c>
      <c r="F484" s="20">
        <f>+[1]!INVENTARIO[[#This Row],[CANTIDAD INICIAL]]+[1]!INVENTARIO[[#This Row],[ENTRADAS]]-[1]!INVENTARIO[[#This Row],[SALIDAS]]+[1]!INVENTARIO[[#This Row],[AJUSTES]]</f>
        <v>3</v>
      </c>
      <c r="G484" s="21">
        <f>IFERROR(_xlfn.XLOOKUP([1]!INVENTARIO[[#This Row],[CODIGO CONCATENADO]],[1]!Tabla1[[CODIGO CONCATENADO ]],[1]!Tabla1[COSTO],,0,-1),"")</f>
        <v>15169.49</v>
      </c>
      <c r="H484" s="21">
        <f>+IFERROR([1]!INVENTARIO[[#This Row],[STOCK (BALANCE)]]*[1]!INVENTARIO[[#This Row],[COSTO UNITARIO]],"")</f>
        <v>45508.47</v>
      </c>
    </row>
    <row r="485" spans="1:8" ht="30" x14ac:dyDescent="0.25">
      <c r="A485" s="12">
        <f>IFERROR(_xlfn.XLOOKUP([1]!INVENTARIO[[#This Row],[CODIGO CONCATENADO]],[1]!Tabla1[[CODIGO CONCATENADO ]],[1]!Tabla1[FECHA],,0,-1),"")</f>
        <v>44708</v>
      </c>
      <c r="B485" s="12">
        <f>IFERROR(_xlfn.XLOOKUP([1]!INVENTARIO[[#This Row],[CODIGO CONCATENADO]],[1]!Tabla1[[CODIGO CONCATENADO ]],[1]!Tabla1[FECHA],,0,-1),"")</f>
        <v>44708</v>
      </c>
      <c r="C485" s="13" t="str">
        <f>+[1]!Tabla3[[#This Row],[Secuencia]]</f>
        <v>INT0067</v>
      </c>
      <c r="D485" s="14" t="str">
        <f>+[1]!Tabla3[[#This Row],[Descripcion]]</f>
        <v>BIC-20 BAMEJOR 2022 FT. ROTOR (VARIOS COLORES)  (B027-20)</v>
      </c>
      <c r="E485" s="13" t="str">
        <f>+[1]!Tabla3[[#This Row],[Unidad de medida]]</f>
        <v>UNIDAD</v>
      </c>
      <c r="F485" s="15">
        <f>+[1]!INVENTARIO[[#This Row],[CANTIDAD INICIAL]]+[1]!INVENTARIO[[#This Row],[ENTRADAS]]-[1]!INVENTARIO[[#This Row],[SALIDAS]]+[1]!INVENTARIO[[#This Row],[AJUSTES]]</f>
        <v>3</v>
      </c>
      <c r="G485" s="16">
        <f>IFERROR(_xlfn.XLOOKUP([1]!INVENTARIO[[#This Row],[CODIGO CONCATENADO]],[1]!Tabla1[[CODIGO CONCATENADO ]],[1]!Tabla1[COSTO],,0,-1),"")</f>
        <v>9745.76</v>
      </c>
      <c r="H485" s="16">
        <f>+IFERROR([1]!INVENTARIO[[#This Row],[STOCK (BALANCE)]]*[1]!INVENTARIO[[#This Row],[COSTO UNITARIO]],"")</f>
        <v>29237.279999999999</v>
      </c>
    </row>
    <row r="486" spans="1:8" x14ac:dyDescent="0.25">
      <c r="A486" s="17">
        <f>IFERROR(_xlfn.XLOOKUP([1]!INVENTARIO[[#This Row],[CODIGO CONCATENADO]],[1]!Tabla1[[CODIGO CONCATENADO ]],[1]!Tabla1[FECHA],,0,-1),"")</f>
        <v>44706</v>
      </c>
      <c r="B486" s="17">
        <f>IFERROR(_xlfn.XLOOKUP([1]!INVENTARIO[[#This Row],[CODIGO CONCATENADO]],[1]!Tabla1[[CODIGO CONCATENADO ]],[1]!Tabla1[FECHA],,0,-1),"")</f>
        <v>44706</v>
      </c>
      <c r="C486" s="18" t="str">
        <f>+[1]!Tabla3[[#This Row],[Secuencia]]</f>
        <v>INT0068</v>
      </c>
      <c r="D486" s="19" t="str">
        <f>+[1]!Tabla3[[#This Row],[Descripcion]]</f>
        <v>CAMISETAS DE CICLISTAS TIPO JERSEY</v>
      </c>
      <c r="E486" s="18" t="str">
        <f>+[1]!Tabla3[[#This Row],[Unidad de medida]]</f>
        <v>UNIDAD</v>
      </c>
      <c r="F486" s="20">
        <f>+[1]!INVENTARIO[[#This Row],[CANTIDAD INICIAL]]+[1]!INVENTARIO[[#This Row],[ENTRADAS]]-[1]!INVENTARIO[[#This Row],[SALIDAS]]+[1]!INVENTARIO[[#This Row],[AJUSTES]]</f>
        <v>100</v>
      </c>
      <c r="G486" s="21">
        <f>IFERROR(_xlfn.XLOOKUP([1]!INVENTARIO[[#This Row],[CODIGO CONCATENADO]],[1]!Tabla1[[CODIGO CONCATENADO ]],[1]!Tabla1[COSTO],,0,-1),"")</f>
        <v>1200</v>
      </c>
      <c r="H486" s="21">
        <f>+IFERROR([1]!INVENTARIO[[#This Row],[STOCK (BALANCE)]]*[1]!INVENTARIO[[#This Row],[COSTO UNITARIO]],"")</f>
        <v>120000</v>
      </c>
    </row>
    <row r="487" spans="1:8" x14ac:dyDescent="0.25">
      <c r="A487" s="12">
        <f>IFERROR(_xlfn.XLOOKUP([1]!INVENTARIO[[#This Row],[CODIGO CONCATENADO]],[1]!Tabla1[[CODIGO CONCATENADO ]],[1]!Tabla1[FECHA],,0,-1),"")</f>
        <v>44540</v>
      </c>
      <c r="B487" s="12">
        <f>IFERROR(_xlfn.XLOOKUP([1]!INVENTARIO[[#This Row],[CODIGO CONCATENADO]],[1]!Tabla1[[CODIGO CONCATENADO ]],[1]!Tabla1[FECHA],,0,-1),"")</f>
        <v>44540</v>
      </c>
      <c r="C487" s="13" t="str">
        <f>+[1]!Tabla3[[#This Row],[Secuencia]]</f>
        <v>MAN0001</v>
      </c>
      <c r="D487" s="14" t="str">
        <f>+[1]!Tabla3[[#This Row],[Descripcion]]</f>
        <v>ARENA ITABO</v>
      </c>
      <c r="E487" s="13" t="str">
        <f>+[1]!Tabla3[[#This Row],[Unidad de medida]]</f>
        <v>METROS</v>
      </c>
      <c r="F487" s="15">
        <f>+[1]!INVENTARIO[[#This Row],[CANTIDAD INICIAL]]+[1]!INVENTARIO[[#This Row],[ENTRADAS]]-[1]!INVENTARIO[[#This Row],[SALIDAS]]+[1]!INVENTARIO[[#This Row],[AJUSTES]]</f>
        <v>3</v>
      </c>
      <c r="G487" s="16">
        <f>IFERROR(_xlfn.XLOOKUP([1]!INVENTARIO[[#This Row],[CODIGO CONCATENADO]],[1]!Tabla1[[CODIGO CONCATENADO ]],[1]!Tabla1[COSTO],,0,-1),"")</f>
        <v>2002</v>
      </c>
      <c r="H487" s="16">
        <f>+IFERROR([1]!INVENTARIO[[#This Row],[STOCK (BALANCE)]]*[1]!INVENTARIO[[#This Row],[COSTO UNITARIO]],"")</f>
        <v>6006</v>
      </c>
    </row>
    <row r="488" spans="1:8" x14ac:dyDescent="0.25">
      <c r="A488" s="17">
        <f>IFERROR(_xlfn.XLOOKUP([1]!INVENTARIO[[#This Row],[CODIGO CONCATENADO]],[1]!Tabla1[[CODIGO CONCATENADO ]],[1]!Tabla1[FECHA],,0,-1),"")</f>
        <v>44540</v>
      </c>
      <c r="B488" s="17">
        <f>IFERROR(_xlfn.XLOOKUP([1]!INVENTARIO[[#This Row],[CODIGO CONCATENADO]],[1]!Tabla1[[CODIGO CONCATENADO ]],[1]!Tabla1[FECHA],,0,-1),"")</f>
        <v>44540</v>
      </c>
      <c r="C488" s="18" t="str">
        <f>+[1]!Tabla3[[#This Row],[Secuencia]]</f>
        <v>MAN0002</v>
      </c>
      <c r="D488" s="19" t="str">
        <f>+[1]!Tabla3[[#This Row],[Descripcion]]</f>
        <v>ALAMBRE DULCE PICADO</v>
      </c>
      <c r="E488" s="18" t="str">
        <f>+[1]!Tabla3[[#This Row],[Unidad de medida]]</f>
        <v>LIBRAS</v>
      </c>
      <c r="F488" s="20">
        <f>+[1]!INVENTARIO[[#This Row],[CANTIDAD INICIAL]]+[1]!INVENTARIO[[#This Row],[ENTRADAS]]-[1]!INVENTARIO[[#This Row],[SALIDAS]]+[1]!INVENTARIO[[#This Row],[AJUSTES]]</f>
        <v>29.5</v>
      </c>
      <c r="G488" s="21">
        <f>IFERROR(_xlfn.XLOOKUP([1]!INVENTARIO[[#This Row],[CODIGO CONCATENADO]],[1]!Tabla1[[CODIGO CONCATENADO ]],[1]!Tabla1[COSTO],,0,-1),"")</f>
        <v>105</v>
      </c>
      <c r="H488" s="21">
        <f>+IFERROR([1]!INVENTARIO[[#This Row],[STOCK (BALANCE)]]*[1]!INVENTARIO[[#This Row],[COSTO UNITARIO]],"")</f>
        <v>3097.5</v>
      </c>
    </row>
    <row r="489" spans="1:8" x14ac:dyDescent="0.25">
      <c r="A489" s="12">
        <f>IFERROR(_xlfn.XLOOKUP([1]!INVENTARIO[[#This Row],[CODIGO CONCATENADO]],[1]!Tabla1[[CODIGO CONCATENADO ]],[1]!Tabla1[FECHA],,0,-1),"")</f>
        <v>44540</v>
      </c>
      <c r="B489" s="12">
        <f>IFERROR(_xlfn.XLOOKUP([1]!INVENTARIO[[#This Row],[CODIGO CONCATENADO]],[1]!Tabla1[[CODIGO CONCATENADO ]],[1]!Tabla1[FECHA],,0,-1),"")</f>
        <v>44540</v>
      </c>
      <c r="C489" s="13" t="str">
        <f>+[1]!Tabla3[[#This Row],[Secuencia]]</f>
        <v>MAN0003</v>
      </c>
      <c r="D489" s="14" t="str">
        <f>+[1]!Tabla3[[#This Row],[Descripcion]]</f>
        <v>ADITIVO PARA CONCRETO LANCO (TOROBON)</v>
      </c>
      <c r="E489" s="13" t="str">
        <f>+[1]!Tabla3[[#This Row],[Unidad de medida]]</f>
        <v>GALON</v>
      </c>
      <c r="F489" s="15">
        <f>+[1]!INVENTARIO[[#This Row],[CANTIDAD INICIAL]]+[1]!INVENTARIO[[#This Row],[ENTRADAS]]-[1]!INVENTARIO[[#This Row],[SALIDAS]]+[1]!INVENTARIO[[#This Row],[AJUSTES]]</f>
        <v>5</v>
      </c>
      <c r="G489" s="16">
        <f>IFERROR(_xlfn.XLOOKUP([1]!INVENTARIO[[#This Row],[CODIGO CONCATENADO]],[1]!Tabla1[[CODIGO CONCATENADO ]],[1]!Tabla1[COSTO],,0,-1),"")</f>
        <v>645</v>
      </c>
      <c r="H489" s="16">
        <f>+IFERROR([1]!INVENTARIO[[#This Row],[STOCK (BALANCE)]]*[1]!INVENTARIO[[#This Row],[COSTO UNITARIO]],"")</f>
        <v>3225</v>
      </c>
    </row>
    <row r="490" spans="1:8" x14ac:dyDescent="0.25">
      <c r="A490" s="17">
        <f>IFERROR(_xlfn.XLOOKUP([1]!INVENTARIO[[#This Row],[CODIGO CONCATENADO]],[1]!Tabla1[[CODIGO CONCATENADO ]],[1]!Tabla1[FECHA],,0,-1),"")</f>
        <v>44540</v>
      </c>
      <c r="B490" s="17">
        <f>IFERROR(_xlfn.XLOOKUP([1]!INVENTARIO[[#This Row],[CODIGO CONCATENADO]],[1]!Tabla1[[CODIGO CONCATENADO ]],[1]!Tabla1[FECHA],,0,-1),"")</f>
        <v>44540</v>
      </c>
      <c r="C490" s="18" t="str">
        <f>+[1]!Tabla3[[#This Row],[Secuencia]]</f>
        <v>MAN0004</v>
      </c>
      <c r="D490" s="19" t="str">
        <f>+[1]!Tabla3[[#This Row],[Descripcion]]</f>
        <v>CERAMICA 46X46</v>
      </c>
      <c r="E490" s="18" t="str">
        <f>+[1]!Tabla3[[#This Row],[Unidad de medida]]</f>
        <v>METROS</v>
      </c>
      <c r="F490" s="20">
        <f>+[1]!INVENTARIO[[#This Row],[CANTIDAD INICIAL]]+[1]!INVENTARIO[[#This Row],[ENTRADAS]]-[1]!INVENTARIO[[#This Row],[SALIDAS]]+[1]!INVENTARIO[[#This Row],[AJUSTES]]</f>
        <v>0</v>
      </c>
      <c r="G490" s="21">
        <f>IFERROR(_xlfn.XLOOKUP([1]!INVENTARIO[[#This Row],[CODIGO CONCATENADO]],[1]!Tabla1[[CODIGO CONCATENADO ]],[1]!Tabla1[COSTO],,0,-1),"")</f>
        <v>1300</v>
      </c>
      <c r="H490" s="21">
        <f>+IFERROR([1]!INVENTARIO[[#This Row],[STOCK (BALANCE)]]*[1]!INVENTARIO[[#This Row],[COSTO UNITARIO]],"")</f>
        <v>0</v>
      </c>
    </row>
    <row r="491" spans="1:8" x14ac:dyDescent="0.25">
      <c r="A491" s="12">
        <f>IFERROR(_xlfn.XLOOKUP([1]!INVENTARIO[[#This Row],[CODIGO CONCATENADO]],[1]!Tabla1[[CODIGO CONCATENADO ]],[1]!Tabla1[FECHA],,0,-1),"")</f>
        <v>44699</v>
      </c>
      <c r="B491" s="12">
        <f>IFERROR(_xlfn.XLOOKUP([1]!INVENTARIO[[#This Row],[CODIGO CONCATENADO]],[1]!Tabla1[[CODIGO CONCATENADO ]],[1]!Tabla1[FECHA],,0,-1),"")</f>
        <v>44699</v>
      </c>
      <c r="C491" s="13" t="str">
        <f>+[1]!Tabla3[[#This Row],[Secuencia]]</f>
        <v>MAN0005</v>
      </c>
      <c r="D491" s="14" t="str">
        <f>+[1]!Tabla3[[#This Row],[Descripcion]]</f>
        <v>CEMENTO BLANCO DE 10 LIBRAS</v>
      </c>
      <c r="E491" s="13" t="str">
        <f>+[1]!Tabla3[[#This Row],[Unidad de medida]]</f>
        <v>FUNDA</v>
      </c>
      <c r="F491" s="15">
        <f>+[1]!INVENTARIO[[#This Row],[CANTIDAD INICIAL]]+[1]!INVENTARIO[[#This Row],[ENTRADAS]]-[1]!INVENTARIO[[#This Row],[SALIDAS]]+[1]!INVENTARIO[[#This Row],[AJUSTES]]</f>
        <v>10</v>
      </c>
      <c r="G491" s="16">
        <f>IFERROR(_xlfn.XLOOKUP([1]!INVENTARIO[[#This Row],[CODIGO CONCATENADO]],[1]!Tabla1[[CODIGO CONCATENADO ]],[1]!Tabla1[COSTO],,0,-1),"")</f>
        <v>68.86</v>
      </c>
      <c r="H491" s="16">
        <f>+IFERROR([1]!INVENTARIO[[#This Row],[STOCK (BALANCE)]]*[1]!INVENTARIO[[#This Row],[COSTO UNITARIO]],"")</f>
        <v>688.6</v>
      </c>
    </row>
    <row r="492" spans="1:8" x14ac:dyDescent="0.25">
      <c r="A492" s="17">
        <f>IFERROR(_xlfn.XLOOKUP([1]!INVENTARIO[[#This Row],[CODIGO CONCATENADO]],[1]!Tabla1[[CODIGO CONCATENADO ]],[1]!Tabla1[FECHA],,0,-1),"")</f>
        <v>44147</v>
      </c>
      <c r="B492" s="17">
        <f>IFERROR(_xlfn.XLOOKUP([1]!INVENTARIO[[#This Row],[CODIGO CONCATENADO]],[1]!Tabla1[[CODIGO CONCATENADO ]],[1]!Tabla1[FECHA],,0,-1),"")</f>
        <v>44147</v>
      </c>
      <c r="C492" s="18" t="str">
        <f>+[1]!Tabla3[[#This Row],[Secuencia]]</f>
        <v>MAN0006</v>
      </c>
      <c r="D492" s="19" t="str">
        <f>+[1]!Tabla3[[#This Row],[Descripcion]]</f>
        <v>CEMENTO BLANCO DE 25 KG</v>
      </c>
      <c r="E492" s="18" t="str">
        <f>+[1]!Tabla3[[#This Row],[Unidad de medida]]</f>
        <v>FUNDA</v>
      </c>
      <c r="F492" s="20">
        <f>+[1]!INVENTARIO[[#This Row],[CANTIDAD INICIAL]]+[1]!INVENTARIO[[#This Row],[ENTRADAS]]-[1]!INVENTARIO[[#This Row],[SALIDAS]]+[1]!INVENTARIO[[#This Row],[AJUSTES]]</f>
        <v>2</v>
      </c>
      <c r="G492" s="21">
        <f>IFERROR(_xlfn.XLOOKUP([1]!INVENTARIO[[#This Row],[CODIGO CONCATENADO]],[1]!Tabla1[[CODIGO CONCATENADO ]],[1]!Tabla1[COSTO],,0,-1),"")</f>
        <v>750</v>
      </c>
      <c r="H492" s="21">
        <f>+IFERROR([1]!INVENTARIO[[#This Row],[STOCK (BALANCE)]]*[1]!INVENTARIO[[#This Row],[COSTO UNITARIO]],"")</f>
        <v>1500</v>
      </c>
    </row>
    <row r="493" spans="1:8" x14ac:dyDescent="0.25">
      <c r="A493" s="12">
        <f>IFERROR(_xlfn.XLOOKUP([1]!INVENTARIO[[#This Row],[CODIGO CONCATENADO]],[1]!Tabla1[[CODIGO CONCATENADO ]],[1]!Tabla1[FECHA],,0,-1),"")</f>
        <v>44540</v>
      </c>
      <c r="B493" s="12">
        <f>IFERROR(_xlfn.XLOOKUP([1]!INVENTARIO[[#This Row],[CODIGO CONCATENADO]],[1]!Tabla1[[CODIGO CONCATENADO ]],[1]!Tabla1[FECHA],,0,-1),"")</f>
        <v>44540</v>
      </c>
      <c r="C493" s="13" t="str">
        <f>+[1]!Tabla3[[#This Row],[Secuencia]]</f>
        <v>MAN0007</v>
      </c>
      <c r="D493" s="14" t="str">
        <f>+[1]!Tabla3[[#This Row],[Descripcion]]</f>
        <v>CEMENTIN PEGATODDE 50 LIBRAS</v>
      </c>
      <c r="E493" s="13" t="str">
        <f>+[1]!Tabla3[[#This Row],[Unidad de medida]]</f>
        <v>FUNDA</v>
      </c>
      <c r="F493" s="15">
        <f>+[1]!INVENTARIO[[#This Row],[CANTIDAD INICIAL]]+[1]!INVENTARIO[[#This Row],[ENTRADAS]]-[1]!INVENTARIO[[#This Row],[SALIDAS]]+[1]!INVENTARIO[[#This Row],[AJUSTES]]</f>
        <v>0</v>
      </c>
      <c r="G493" s="16">
        <f>IFERROR(_xlfn.XLOOKUP([1]!INVENTARIO[[#This Row],[CODIGO CONCATENADO]],[1]!Tabla1[[CODIGO CONCATENADO ]],[1]!Tabla1[COSTO],,0,-1),"")</f>
        <v>250</v>
      </c>
      <c r="H493" s="16">
        <f>+IFERROR([1]!INVENTARIO[[#This Row],[STOCK (BALANCE)]]*[1]!INVENTARIO[[#This Row],[COSTO UNITARIO]],"")</f>
        <v>0</v>
      </c>
    </row>
    <row r="494" spans="1:8" x14ac:dyDescent="0.25">
      <c r="A494" s="17">
        <f>IFERROR(_xlfn.XLOOKUP([1]!INVENTARIO[[#This Row],[CODIGO CONCATENADO]],[1]!Tabla1[[CODIGO CONCATENADO ]],[1]!Tabla1[FECHA],,0,-1),"")</f>
        <v>44592</v>
      </c>
      <c r="B494" s="17">
        <f>IFERROR(_xlfn.XLOOKUP([1]!INVENTARIO[[#This Row],[CODIGO CONCATENADO]],[1]!Tabla1[[CODIGO CONCATENADO ]],[1]!Tabla1[FECHA],,0,-1),"")</f>
        <v>44592</v>
      </c>
      <c r="C494" s="18" t="str">
        <f>+[1]!Tabla3[[#This Row],[Secuencia]]</f>
        <v>MAN0008</v>
      </c>
      <c r="D494" s="19" t="str">
        <f>+[1]!Tabla3[[#This Row],[Descripcion]]</f>
        <v>CINTA PARA SHETROCK</v>
      </c>
      <c r="E494" s="18" t="str">
        <f>+[1]!Tabla3[[#This Row],[Unidad de medida]]</f>
        <v xml:space="preserve">UNIDAD </v>
      </c>
      <c r="F494" s="20">
        <f>+[1]!INVENTARIO[[#This Row],[CANTIDAD INICIAL]]+[1]!INVENTARIO[[#This Row],[ENTRADAS]]-[1]!INVENTARIO[[#This Row],[SALIDAS]]+[1]!INVENTARIO[[#This Row],[AJUSTES]]</f>
        <v>15</v>
      </c>
      <c r="G494" s="21">
        <f>IFERROR(_xlfn.XLOOKUP([1]!INVENTARIO[[#This Row],[CODIGO CONCATENADO]],[1]!Tabla1[[CODIGO CONCATENADO ]],[1]!Tabla1[COSTO],,0,-1),"")</f>
        <v>142.5</v>
      </c>
      <c r="H494" s="21">
        <f>+IFERROR([1]!INVENTARIO[[#This Row],[STOCK (BALANCE)]]*[1]!INVENTARIO[[#This Row],[COSTO UNITARIO]],"")</f>
        <v>2137.5</v>
      </c>
    </row>
    <row r="495" spans="1:8" x14ac:dyDescent="0.25">
      <c r="A495" s="12">
        <f>IFERROR(_xlfn.XLOOKUP([1]!INVENTARIO[[#This Row],[CODIGO CONCATENADO]],[1]!Tabla1[[CODIGO CONCATENADO ]],[1]!Tabla1[FECHA],,0,-1),"")</f>
        <v>44540</v>
      </c>
      <c r="B495" s="12">
        <f>IFERROR(_xlfn.XLOOKUP([1]!INVENTARIO[[#This Row],[CODIGO CONCATENADO]],[1]!Tabla1[[CODIGO CONCATENADO ]],[1]!Tabla1[FECHA],,0,-1),"")</f>
        <v>44540</v>
      </c>
      <c r="C495" s="13" t="str">
        <f>+[1]!Tabla3[[#This Row],[Secuencia]]</f>
        <v>MAN0009</v>
      </c>
      <c r="D495" s="14" t="str">
        <f>+[1]!Tabla3[[#This Row],[Descripcion]]</f>
        <v xml:space="preserve">ESTOPA </v>
      </c>
      <c r="E495" s="13" t="str">
        <f>+[1]!Tabla3[[#This Row],[Unidad de medida]]</f>
        <v>UNIDAD</v>
      </c>
      <c r="F495" s="15">
        <f>+[1]!INVENTARIO[[#This Row],[CANTIDAD INICIAL]]+[1]!INVENTARIO[[#This Row],[ENTRADAS]]-[1]!INVENTARIO[[#This Row],[SALIDAS]]+[1]!INVENTARIO[[#This Row],[AJUSTES]]</f>
        <v>11</v>
      </c>
      <c r="G495" s="16">
        <f>IFERROR(_xlfn.XLOOKUP([1]!INVENTARIO[[#This Row],[CODIGO CONCATENADO]],[1]!Tabla1[[CODIGO CONCATENADO ]],[1]!Tabla1[COSTO],,0,-1),"")</f>
        <v>90</v>
      </c>
      <c r="H495" s="16">
        <f>+IFERROR([1]!INVENTARIO[[#This Row],[STOCK (BALANCE)]]*[1]!INVENTARIO[[#This Row],[COSTO UNITARIO]],"")</f>
        <v>990</v>
      </c>
    </row>
    <row r="496" spans="1:8" x14ac:dyDescent="0.25">
      <c r="A496" s="17">
        <f>IFERROR(_xlfn.XLOOKUP([1]!INVENTARIO[[#This Row],[CODIGO CONCATENADO]],[1]!Tabla1[[CODIGO CONCATENADO ]],[1]!Tabla1[FECHA],,0,-1),"")</f>
        <v>44699</v>
      </c>
      <c r="B496" s="17">
        <f>IFERROR(_xlfn.XLOOKUP([1]!INVENTARIO[[#This Row],[CODIGO CONCATENADO]],[1]!Tabla1[[CODIGO CONCATENADO ]],[1]!Tabla1[FECHA],,0,-1),"")</f>
        <v>44699</v>
      </c>
      <c r="C496" s="18" t="str">
        <f>+[1]!Tabla3[[#This Row],[Secuencia]]</f>
        <v>MAN0010</v>
      </c>
      <c r="D496" s="19" t="str">
        <f>+[1]!Tabla3[[#This Row],[Descripcion]]</f>
        <v>FUNDAS DE CEMENTO</v>
      </c>
      <c r="E496" s="18" t="str">
        <f>+[1]!Tabla3[[#This Row],[Unidad de medida]]</f>
        <v>UNIDAD</v>
      </c>
      <c r="F496" s="20">
        <f>+[1]!INVENTARIO[[#This Row],[CANTIDAD INICIAL]]+[1]!INVENTARIO[[#This Row],[ENTRADAS]]-[1]!INVENTARIO[[#This Row],[SALIDAS]]+[1]!INVENTARIO[[#This Row],[AJUSTES]]</f>
        <v>9</v>
      </c>
      <c r="G496" s="21">
        <f>IFERROR(_xlfn.XLOOKUP([1]!INVENTARIO[[#This Row],[CODIGO CONCATENADO]],[1]!Tabla1[[CODIGO CONCATENADO ]],[1]!Tabla1[COSTO],,0,-1),"")</f>
        <v>462.92</v>
      </c>
      <c r="H496" s="21">
        <f>+IFERROR([1]!INVENTARIO[[#This Row],[STOCK (BALANCE)]]*[1]!INVENTARIO[[#This Row],[COSTO UNITARIO]],"")</f>
        <v>4166.28</v>
      </c>
    </row>
    <row r="497" spans="1:8" x14ac:dyDescent="0.25">
      <c r="A497" s="12">
        <f>IFERROR(_xlfn.XLOOKUP([1]!INVENTARIO[[#This Row],[CODIGO CONCATENADO]],[1]!Tabla1[[CODIGO CONCATENADO ]],[1]!Tabla1[FECHA],,0,-1),"")</f>
        <v>44540</v>
      </c>
      <c r="B497" s="12">
        <f>IFERROR(_xlfn.XLOOKUP([1]!INVENTARIO[[#This Row],[CODIGO CONCATENADO]],[1]!Tabla1[[CODIGO CONCATENADO ]],[1]!Tabla1[FECHA],,0,-1),"")</f>
        <v>44540</v>
      </c>
      <c r="C497" s="13" t="str">
        <f>+[1]!Tabla3[[#This Row],[Secuencia]]</f>
        <v>MAN0011</v>
      </c>
      <c r="D497" s="14" t="str">
        <f>+[1]!Tabla3[[#This Row],[Descripcion]]</f>
        <v>GRAVA 3/4</v>
      </c>
      <c r="E497" s="13" t="str">
        <f>+[1]!Tabla3[[#This Row],[Unidad de medida]]</f>
        <v>METROS</v>
      </c>
      <c r="F497" s="15">
        <f>+[1]!INVENTARIO[[#This Row],[CANTIDAD INICIAL]]+[1]!INVENTARIO[[#This Row],[ENTRADAS]]-[1]!INVENTARIO[[#This Row],[SALIDAS]]+[1]!INVENTARIO[[#This Row],[AJUSTES]]</f>
        <v>0</v>
      </c>
      <c r="G497" s="16">
        <f>IFERROR(_xlfn.XLOOKUP([1]!INVENTARIO[[#This Row],[CODIGO CONCATENADO]],[1]!Tabla1[[CODIGO CONCATENADO ]],[1]!Tabla1[COSTO],,0,-1),"")</f>
        <v>1300</v>
      </c>
      <c r="H497" s="16">
        <f>+IFERROR([1]!INVENTARIO[[#This Row],[STOCK (BALANCE)]]*[1]!INVENTARIO[[#This Row],[COSTO UNITARIO]],"")</f>
        <v>0</v>
      </c>
    </row>
    <row r="498" spans="1:8" x14ac:dyDescent="0.25">
      <c r="A498" s="17">
        <f>IFERROR(_xlfn.XLOOKUP([1]!INVENTARIO[[#This Row],[CODIGO CONCATENADO]],[1]!Tabla1[[CODIGO CONCATENADO ]],[1]!Tabla1[FECHA],,0,-1),"")</f>
        <v>44540</v>
      </c>
      <c r="B498" s="17">
        <f>IFERROR(_xlfn.XLOOKUP([1]!INVENTARIO[[#This Row],[CODIGO CONCATENADO]],[1]!Tabla1[[CODIGO CONCATENADO ]],[1]!Tabla1[FECHA],,0,-1),"")</f>
        <v>44540</v>
      </c>
      <c r="C498" s="18" t="str">
        <f>+[1]!Tabla3[[#This Row],[Secuencia]]</f>
        <v>MAN0012</v>
      </c>
      <c r="D498" s="19" t="str">
        <f>+[1]!Tabla3[[#This Row],[Descripcion]]</f>
        <v>PORCELANATO 50X50</v>
      </c>
      <c r="E498" s="18" t="str">
        <f>+[1]!Tabla3[[#This Row],[Unidad de medida]]</f>
        <v>METROS</v>
      </c>
      <c r="F498" s="20">
        <f>+[1]!INVENTARIO[[#This Row],[CANTIDAD INICIAL]]+[1]!INVENTARIO[[#This Row],[ENTRADAS]]-[1]!INVENTARIO[[#This Row],[SALIDAS]]+[1]!INVENTARIO[[#This Row],[AJUSTES]]</f>
        <v>0</v>
      </c>
      <c r="G498" s="21">
        <f>IFERROR(_xlfn.XLOOKUP([1]!INVENTARIO[[#This Row],[CODIGO CONCATENADO]],[1]!Tabla1[[CODIGO CONCATENADO ]],[1]!Tabla1[COSTO],,0,-1),"")</f>
        <v>1350</v>
      </c>
      <c r="H498" s="21">
        <f>+IFERROR([1]!INVENTARIO[[#This Row],[STOCK (BALANCE)]]*[1]!INVENTARIO[[#This Row],[COSTO UNITARIO]],"")</f>
        <v>0</v>
      </c>
    </row>
    <row r="499" spans="1:8" x14ac:dyDescent="0.25">
      <c r="A499" s="12">
        <f>IFERROR(_xlfn.XLOOKUP([1]!INVENTARIO[[#This Row],[CODIGO CONCATENADO]],[1]!Tabla1[[CODIGO CONCATENADO ]],[1]!Tabla1[FECHA],,0,-1),"")</f>
        <v>44147</v>
      </c>
      <c r="B499" s="12">
        <f>IFERROR(_xlfn.XLOOKUP([1]!INVENTARIO[[#This Row],[CODIGO CONCATENADO]],[1]!Tabla1[[CODIGO CONCATENADO ]],[1]!Tabla1[FECHA],,0,-1),"")</f>
        <v>44147</v>
      </c>
      <c r="C499" s="13" t="str">
        <f>+[1]!Tabla3[[#This Row],[Secuencia]]</f>
        <v>MAN0013</v>
      </c>
      <c r="D499" s="14" t="str">
        <f>+[1]!Tabla3[[#This Row],[Descripcion]]</f>
        <v>PLANCHA DE PLAFON MINERAL DE 2X2</v>
      </c>
      <c r="E499" s="13" t="str">
        <f>+[1]!Tabla3[[#This Row],[Unidad de medida]]</f>
        <v>UNIDAD</v>
      </c>
      <c r="F499" s="15">
        <f>+[1]!INVENTARIO[[#This Row],[CANTIDAD INICIAL]]+[1]!INVENTARIO[[#This Row],[ENTRADAS]]-[1]!INVENTARIO[[#This Row],[SALIDAS]]+[1]!INVENTARIO[[#This Row],[AJUSTES]]</f>
        <v>985</v>
      </c>
      <c r="G499" s="16">
        <f>IFERROR(_xlfn.XLOOKUP([1]!INVENTARIO[[#This Row],[CODIGO CONCATENADO]],[1]!Tabla1[[CODIGO CONCATENADO ]],[1]!Tabla1[COSTO],,0,-1),"")</f>
        <v>206.34</v>
      </c>
      <c r="H499" s="16">
        <f>+IFERROR([1]!INVENTARIO[[#This Row],[STOCK (BALANCE)]]*[1]!INVENTARIO[[#This Row],[COSTO UNITARIO]],"")</f>
        <v>203244.9</v>
      </c>
    </row>
    <row r="500" spans="1:8" x14ac:dyDescent="0.25">
      <c r="A500" s="17">
        <f>IFERROR(_xlfn.XLOOKUP([1]!INVENTARIO[[#This Row],[CODIGO CONCATENADO]],[1]!Tabla1[[CODIGO CONCATENADO ]],[1]!Tabla1[FECHA],,0,-1),"")</f>
        <v>44147</v>
      </c>
      <c r="B500" s="17">
        <f>IFERROR(_xlfn.XLOOKUP([1]!INVENTARIO[[#This Row],[CODIGO CONCATENADO]],[1]!Tabla1[[CODIGO CONCATENADO ]],[1]!Tabla1[FECHA],,0,-1),"")</f>
        <v>44147</v>
      </c>
      <c r="C500" s="18" t="str">
        <f>+[1]!Tabla3[[#This Row],[Secuencia]]</f>
        <v>MAN0014</v>
      </c>
      <c r="D500" s="19" t="str">
        <f>+[1]!Tabla3[[#This Row],[Descripcion]]</f>
        <v>PLANCHAS DE PLYWOOD 1/2</v>
      </c>
      <c r="E500" s="18" t="str">
        <f>+[1]!Tabla3[[#This Row],[Unidad de medida]]</f>
        <v>UNIDAD</v>
      </c>
      <c r="F500" s="20">
        <f>+[1]!INVENTARIO[[#This Row],[CANTIDAD INICIAL]]+[1]!INVENTARIO[[#This Row],[ENTRADAS]]-[1]!INVENTARIO[[#This Row],[SALIDAS]]+[1]!INVENTARIO[[#This Row],[AJUSTES]]</f>
        <v>1</v>
      </c>
      <c r="G500" s="21">
        <f>IFERROR(_xlfn.XLOOKUP([1]!INVENTARIO[[#This Row],[CODIGO CONCATENADO]],[1]!Tabla1[[CODIGO CONCATENADO ]],[1]!Tabla1[COSTO],,0,-1),"")</f>
        <v>1455</v>
      </c>
      <c r="H500" s="21">
        <f>+IFERROR([1]!INVENTARIO[[#This Row],[STOCK (BALANCE)]]*[1]!INVENTARIO[[#This Row],[COSTO UNITARIO]],"")</f>
        <v>1455</v>
      </c>
    </row>
    <row r="501" spans="1:8" x14ac:dyDescent="0.25">
      <c r="A501" s="12">
        <f>IFERROR(_xlfn.XLOOKUP([1]!INVENTARIO[[#This Row],[CODIGO CONCATENADO]],[1]!Tabla1[[CODIGO CONCATENADO ]],[1]!Tabla1[FECHA],,0,-1),"")</f>
        <v>44147</v>
      </c>
      <c r="B501" s="12">
        <f>IFERROR(_xlfn.XLOOKUP([1]!INVENTARIO[[#This Row],[CODIGO CONCATENADO]],[1]!Tabla1[[CODIGO CONCATENADO ]],[1]!Tabla1[FECHA],,0,-1),"")</f>
        <v>44147</v>
      </c>
      <c r="C501" s="13" t="str">
        <f>+[1]!Tabla3[[#This Row],[Secuencia]]</f>
        <v>MAN0015</v>
      </c>
      <c r="D501" s="14" t="str">
        <f>+[1]!Tabla3[[#This Row],[Descripcion]]</f>
        <v>PLANCHAS DE PLYWOOD 1/4</v>
      </c>
      <c r="E501" s="13" t="str">
        <f>+[1]!Tabla3[[#This Row],[Unidad de medida]]</f>
        <v>UNIDAD</v>
      </c>
      <c r="F501" s="15">
        <f>+[1]!INVENTARIO[[#This Row],[CANTIDAD INICIAL]]+[1]!INVENTARIO[[#This Row],[ENTRADAS]]-[1]!INVENTARIO[[#This Row],[SALIDAS]]+[1]!INVENTARIO[[#This Row],[AJUSTES]]</f>
        <v>3</v>
      </c>
      <c r="G501" s="16">
        <f>IFERROR(_xlfn.XLOOKUP([1]!INVENTARIO[[#This Row],[CODIGO CONCATENADO]],[1]!Tabla1[[CODIGO CONCATENADO ]],[1]!Tabla1[COSTO],,0,-1),"")</f>
        <v>391.53</v>
      </c>
      <c r="H501" s="16">
        <f>+IFERROR([1]!INVENTARIO[[#This Row],[STOCK (BALANCE)]]*[1]!INVENTARIO[[#This Row],[COSTO UNITARIO]],"")</f>
        <v>1174.5899999999999</v>
      </c>
    </row>
    <row r="502" spans="1:8" x14ac:dyDescent="0.25">
      <c r="A502" s="17">
        <f>IFERROR(_xlfn.XLOOKUP([1]!INVENTARIO[[#This Row],[CODIGO CONCATENADO]],[1]!Tabla1[[CODIGO CONCATENADO ]],[1]!Tabla1[FECHA],,0,-1),"")</f>
        <v>44701</v>
      </c>
      <c r="B502" s="17">
        <f>IFERROR(_xlfn.XLOOKUP([1]!INVENTARIO[[#This Row],[CODIGO CONCATENADO]],[1]!Tabla1[[CODIGO CONCATENADO ]],[1]!Tabla1[FECHA],,0,-1),"")</f>
        <v>44701</v>
      </c>
      <c r="C502" s="18" t="str">
        <f>+[1]!Tabla3[[#This Row],[Secuencia]]</f>
        <v>MAN0016</v>
      </c>
      <c r="D502" s="19" t="str">
        <f>+[1]!Tabla3[[#This Row],[Descripcion]]</f>
        <v>PLANCHAS DE PLYWOOD 3/4</v>
      </c>
      <c r="E502" s="18" t="str">
        <f>+[1]!Tabla3[[#This Row],[Unidad de medida]]</f>
        <v>UNIDAD</v>
      </c>
      <c r="F502" s="20">
        <f>+[1]!INVENTARIO[[#This Row],[CANTIDAD INICIAL]]+[1]!INVENTARIO[[#This Row],[ENTRADAS]]-[1]!INVENTARIO[[#This Row],[SALIDAS]]+[1]!INVENTARIO[[#This Row],[AJUSTES]]</f>
        <v>4</v>
      </c>
      <c r="G502" s="21">
        <f>IFERROR(_xlfn.XLOOKUP([1]!INVENTARIO[[#This Row],[CODIGO CONCATENADO]],[1]!Tabla1[[CODIGO CONCATENADO ]],[1]!Tabla1[COSTO],,0,-1),"")</f>
        <v>2690</v>
      </c>
      <c r="H502" s="21">
        <f>+IFERROR([1]!INVENTARIO[[#This Row],[STOCK (BALANCE)]]*[1]!INVENTARIO[[#This Row],[COSTO UNITARIO]],"")</f>
        <v>10760</v>
      </c>
    </row>
    <row r="503" spans="1:8" x14ac:dyDescent="0.25">
      <c r="A503" s="12">
        <f>IFERROR(_xlfn.XLOOKUP([1]!INVENTARIO[[#This Row],[CODIGO CONCATENADO]],[1]!Tabla1[[CODIGO CONCATENADO ]],[1]!Tabla1[FECHA],,0,-1),"")</f>
        <v>44027</v>
      </c>
      <c r="B503" s="12">
        <f>IFERROR(_xlfn.XLOOKUP([1]!INVENTARIO[[#This Row],[CODIGO CONCATENADO]],[1]!Tabla1[[CODIGO CONCATENADO ]],[1]!Tabla1[FECHA],,0,-1),"")</f>
        <v>44027</v>
      </c>
      <c r="C503" s="13" t="str">
        <f>+[1]!Tabla3[[#This Row],[Secuencia]]</f>
        <v>MAN0017</v>
      </c>
      <c r="D503" s="14" t="str">
        <f>+[1]!Tabla3[[#This Row],[Descripcion]]</f>
        <v>PLANCHAS DE SHEETROCK DE 4X8 DE 1/2</v>
      </c>
      <c r="E503" s="13" t="str">
        <f>+[1]!Tabla3[[#This Row],[Unidad de medida]]</f>
        <v>UNIDAD</v>
      </c>
      <c r="F503" s="15">
        <f>+[1]!INVENTARIO[[#This Row],[CANTIDAD INICIAL]]+[1]!INVENTARIO[[#This Row],[ENTRADAS]]-[1]!INVENTARIO[[#This Row],[SALIDAS]]+[1]!INVENTARIO[[#This Row],[AJUSTES]]</f>
        <v>0</v>
      </c>
      <c r="G503" s="16">
        <f>IFERROR(_xlfn.XLOOKUP([1]!INVENTARIO[[#This Row],[CODIGO CONCATENADO]],[1]!Tabla1[[CODIGO CONCATENADO ]],[1]!Tabla1[COSTO],,0,-1),"")</f>
        <v>417.24</v>
      </c>
      <c r="H503" s="16">
        <f>+IFERROR([1]!INVENTARIO[[#This Row],[STOCK (BALANCE)]]*[1]!INVENTARIO[[#This Row],[COSTO UNITARIO]],"")</f>
        <v>0</v>
      </c>
    </row>
    <row r="504" spans="1:8" ht="30" x14ac:dyDescent="0.25">
      <c r="A504" s="17">
        <f>IFERROR(_xlfn.XLOOKUP([1]!INVENTARIO[[#This Row],[CODIGO CONCATENADO]],[1]!Tabla1[[CODIGO CONCATENADO ]],[1]!Tabla1[FECHA],,0,-1),"")</f>
        <v>44540</v>
      </c>
      <c r="B504" s="17">
        <f>IFERROR(_xlfn.XLOOKUP([1]!INVENTARIO[[#This Row],[CODIGO CONCATENADO]],[1]!Tabla1[[CODIGO CONCATENADO ]],[1]!Tabla1[FECHA],,0,-1),"")</f>
        <v>44540</v>
      </c>
      <c r="C504" s="18" t="str">
        <f>+[1]!Tabla3[[#This Row],[Secuencia]]</f>
        <v>MAN0018</v>
      </c>
      <c r="D504" s="19" t="str">
        <f>+[1]!Tabla3[[#This Row],[Descripcion]]</f>
        <v>SEPARADORES PLASTICOS PARA INSTALAR CERAMICA DE 2MM 200/1</v>
      </c>
      <c r="E504" s="18" t="str">
        <f>+[1]!Tabla3[[#This Row],[Unidad de medida]]</f>
        <v>UNIDAD</v>
      </c>
      <c r="F504" s="20">
        <f>+[1]!INVENTARIO[[#This Row],[CANTIDAD INICIAL]]+[1]!INVENTARIO[[#This Row],[ENTRADAS]]-[1]!INVENTARIO[[#This Row],[SALIDAS]]+[1]!INVENTARIO[[#This Row],[AJUSTES]]</f>
        <v>0</v>
      </c>
      <c r="G504" s="21">
        <f>IFERROR(_xlfn.XLOOKUP([1]!INVENTARIO[[#This Row],[CODIGO CONCATENADO]],[1]!Tabla1[[CODIGO CONCATENADO ]],[1]!Tabla1[COSTO],,0,-1),"")</f>
        <v>80</v>
      </c>
      <c r="H504" s="21">
        <f>+IFERROR([1]!INVENTARIO[[#This Row],[STOCK (BALANCE)]]*[1]!INVENTARIO[[#This Row],[COSTO UNITARIO]],"")</f>
        <v>0</v>
      </c>
    </row>
    <row r="505" spans="1:8" x14ac:dyDescent="0.25">
      <c r="A505" s="12">
        <f>IFERROR(_xlfn.XLOOKUP([1]!INVENTARIO[[#This Row],[CODIGO CONCATENADO]],[1]!Tabla1[[CODIGO CONCATENADO ]],[1]!Tabla1[FECHA],,0,-1),"")</f>
        <v>44026</v>
      </c>
      <c r="B505" s="12">
        <f>IFERROR(_xlfn.XLOOKUP([1]!INVENTARIO[[#This Row],[CODIGO CONCATENADO]],[1]!Tabla1[[CODIGO CONCATENADO ]],[1]!Tabla1[FECHA],,0,-1),"")</f>
        <v>44026</v>
      </c>
      <c r="C505" s="13" t="str">
        <f>+[1]!Tabla3[[#This Row],[Secuencia]]</f>
        <v>MAN0019</v>
      </c>
      <c r="D505" s="14" t="str">
        <f>+[1]!Tabla3[[#This Row],[Descripcion]]</f>
        <v>TABLAS 11/2 X10 PINO TRATADO</v>
      </c>
      <c r="E505" s="13" t="str">
        <f>+[1]!Tabla3[[#This Row],[Unidad de medida]]</f>
        <v>UNIDAD</v>
      </c>
      <c r="F505" s="15">
        <f>+[1]!INVENTARIO[[#This Row],[CANTIDAD INICIAL]]+[1]!INVENTARIO[[#This Row],[ENTRADAS]]-[1]!INVENTARIO[[#This Row],[SALIDAS]]+[1]!INVENTARIO[[#This Row],[AJUSTES]]</f>
        <v>0</v>
      </c>
      <c r="G505" s="16">
        <f>IFERROR(_xlfn.XLOOKUP([1]!INVENTARIO[[#This Row],[CODIGO CONCATENADO]],[1]!Tabla1[[CODIGO CONCATENADO ]],[1]!Tabla1[COSTO],,0,-1),"")</f>
        <v>1525</v>
      </c>
      <c r="H505" s="16">
        <f>+IFERROR([1]!INVENTARIO[[#This Row],[STOCK (BALANCE)]]*[1]!INVENTARIO[[#This Row],[COSTO UNITARIO]],"")</f>
        <v>0</v>
      </c>
    </row>
    <row r="506" spans="1:8" x14ac:dyDescent="0.25">
      <c r="A506" s="17">
        <f>IFERROR(_xlfn.XLOOKUP([1]!INVENTARIO[[#This Row],[CODIGO CONCATENADO]],[1]!Tabla1[[CODIGO CONCATENADO ]],[1]!Tabla1[FECHA],,0,-1),"")</f>
        <v>44147</v>
      </c>
      <c r="B506" s="17">
        <f>IFERROR(_xlfn.XLOOKUP([1]!INVENTARIO[[#This Row],[CODIGO CONCATENADO]],[1]!Tabla1[[CODIGO CONCATENADO ]],[1]!Tabla1[FECHA],,0,-1),"")</f>
        <v>44147</v>
      </c>
      <c r="C506" s="18" t="str">
        <f>+[1]!Tabla3[[#This Row],[Secuencia]]</f>
        <v>MAN0020</v>
      </c>
      <c r="D506" s="19" t="str">
        <f>+[1]!Tabla3[[#This Row],[Descripcion]]</f>
        <v>TABLAS 11/2X10X10 BRUTA TRATADA</v>
      </c>
      <c r="E506" s="18" t="str">
        <f>+[1]!Tabla3[[#This Row],[Unidad de medida]]</f>
        <v>UNIDAD</v>
      </c>
      <c r="F506" s="20">
        <f>+[1]!INVENTARIO[[#This Row],[CANTIDAD INICIAL]]+[1]!INVENTARIO[[#This Row],[ENTRADAS]]-[1]!INVENTARIO[[#This Row],[SALIDAS]]+[1]!INVENTARIO[[#This Row],[AJUSTES]]</f>
        <v>0</v>
      </c>
      <c r="G506" s="21">
        <f>IFERROR(_xlfn.XLOOKUP([1]!INVENTARIO[[#This Row],[CODIGO CONCATENADO]],[1]!Tabla1[[CODIGO CONCATENADO ]],[1]!Tabla1[COSTO],,0,-1),"")</f>
        <v>1115</v>
      </c>
      <c r="H506" s="21">
        <f>+IFERROR([1]!INVENTARIO[[#This Row],[STOCK (BALANCE)]]*[1]!INVENTARIO[[#This Row],[COSTO UNITARIO]],"")</f>
        <v>0</v>
      </c>
    </row>
    <row r="507" spans="1:8" x14ac:dyDescent="0.25">
      <c r="A507" s="12">
        <f>IFERROR(_xlfn.XLOOKUP([1]!INVENTARIO[[#This Row],[CODIGO CONCATENADO]],[1]!Tabla1[[CODIGO CONCATENADO ]],[1]!Tabla1[FECHA],,0,-1),"")</f>
        <v>44705</v>
      </c>
      <c r="B507" s="12">
        <f>IFERROR(_xlfn.XLOOKUP([1]!INVENTARIO[[#This Row],[CODIGO CONCATENADO]],[1]!Tabla1[[CODIGO CONCATENADO ]],[1]!Tabla1[FECHA],,0,-1),"")</f>
        <v>44705</v>
      </c>
      <c r="C507" s="13" t="str">
        <f>+[1]!Tabla3[[#This Row],[Secuencia]]</f>
        <v>MAN0021</v>
      </c>
      <c r="D507" s="14" t="str">
        <f>+[1]!Tabla3[[#This Row],[Descripcion]]</f>
        <v>TABLAS 1X10X14 BRUTA TRATADA</v>
      </c>
      <c r="E507" s="13" t="str">
        <f>+[1]!Tabla3[[#This Row],[Unidad de medida]]</f>
        <v>UNIDAD</v>
      </c>
      <c r="F507" s="15">
        <f>+[1]!INVENTARIO[[#This Row],[CANTIDAD INICIAL]]+[1]!INVENTARIO[[#This Row],[ENTRADAS]]-[1]!INVENTARIO[[#This Row],[SALIDAS]]+[1]!INVENTARIO[[#This Row],[AJUSTES]]</f>
        <v>17</v>
      </c>
      <c r="G507" s="16">
        <f>IFERROR(_xlfn.XLOOKUP([1]!INVENTARIO[[#This Row],[CODIGO CONCATENADO]],[1]!Tabla1[[CODIGO CONCATENADO ]],[1]!Tabla1[COSTO],,0,-1),"")</f>
        <v>1444</v>
      </c>
      <c r="H507" s="16">
        <f>+IFERROR([1]!INVENTARIO[[#This Row],[STOCK (BALANCE)]]*[1]!INVENTARIO[[#This Row],[COSTO UNITARIO]],"")</f>
        <v>24548</v>
      </c>
    </row>
    <row r="508" spans="1:8" x14ac:dyDescent="0.25">
      <c r="A508" s="17">
        <f>IFERROR(_xlfn.XLOOKUP([1]!INVENTARIO[[#This Row],[CODIGO CONCATENADO]],[1]!Tabla1[[CODIGO CONCATENADO ]],[1]!Tabla1[FECHA],,0,-1),"")</f>
        <v>44592</v>
      </c>
      <c r="B508" s="17">
        <f>IFERROR(_xlfn.XLOOKUP([1]!INVENTARIO[[#This Row],[CODIGO CONCATENADO]],[1]!Tabla1[[CODIGO CONCATENADO ]],[1]!Tabla1[FECHA],,0,-1),"")</f>
        <v>44592</v>
      </c>
      <c r="C508" s="18" t="str">
        <f>+[1]!Tabla3[[#This Row],[Secuencia]]</f>
        <v>MAN0022</v>
      </c>
      <c r="D508" s="19" t="str">
        <f>+[1]!Tabla3[[#This Row],[Descripcion]]</f>
        <v xml:space="preserve">TABLAS 1X6X14 CEPILLADA </v>
      </c>
      <c r="E508" s="18" t="str">
        <f>+[1]!Tabla3[[#This Row],[Unidad de medida]]</f>
        <v>UNIDAD</v>
      </c>
      <c r="F508" s="20">
        <f>+[1]!INVENTARIO[[#This Row],[CANTIDAD INICIAL]]+[1]!INVENTARIO[[#This Row],[ENTRADAS]]-[1]!INVENTARIO[[#This Row],[SALIDAS]]+[1]!INVENTARIO[[#This Row],[AJUSTES]]</f>
        <v>0</v>
      </c>
      <c r="G508" s="21">
        <f>IFERROR(_xlfn.XLOOKUP([1]!INVENTARIO[[#This Row],[CODIGO CONCATENADO]],[1]!Tabla1[[CODIGO CONCATENADO ]],[1]!Tabla1[COSTO],,0,-1),"")</f>
        <v>625</v>
      </c>
      <c r="H508" s="21">
        <f>+IFERROR([1]!INVENTARIO[[#This Row],[STOCK (BALANCE)]]*[1]!INVENTARIO[[#This Row],[COSTO UNITARIO]],"")</f>
        <v>0</v>
      </c>
    </row>
    <row r="509" spans="1:8" x14ac:dyDescent="0.25">
      <c r="A509" s="12">
        <f>IFERROR(_xlfn.XLOOKUP([1]!INVENTARIO[[#This Row],[CODIGO CONCATENADO]],[1]!Tabla1[[CODIGO CONCATENADO ]],[1]!Tabla1[FECHA],,0,-1),"")</f>
        <v>44110</v>
      </c>
      <c r="B509" s="12">
        <f>IFERROR(_xlfn.XLOOKUP([1]!INVENTARIO[[#This Row],[CODIGO CONCATENADO]],[1]!Tabla1[[CODIGO CONCATENADO ]],[1]!Tabla1[FECHA],,0,-1),"")</f>
        <v>44110</v>
      </c>
      <c r="C509" s="13" t="str">
        <f>+[1]!Tabla3[[#This Row],[Secuencia]]</f>
        <v>MAN0023</v>
      </c>
      <c r="D509" s="14" t="str">
        <f>+[1]!Tabla3[[#This Row],[Descripcion]]</f>
        <v>TABLAS 1X8X16 CEPILLADA</v>
      </c>
      <c r="E509" s="13" t="str">
        <f>+[1]!Tabla3[[#This Row],[Unidad de medida]]</f>
        <v>UNIDAD</v>
      </c>
      <c r="F509" s="15">
        <f>+[1]!INVENTARIO[[#This Row],[CANTIDAD INICIAL]]+[1]!INVENTARIO[[#This Row],[ENTRADAS]]-[1]!INVENTARIO[[#This Row],[SALIDAS]]+[1]!INVENTARIO[[#This Row],[AJUSTES]]</f>
        <v>0</v>
      </c>
      <c r="G509" s="16">
        <f>IFERROR(_xlfn.XLOOKUP([1]!INVENTARIO[[#This Row],[CODIGO CONCATENADO]],[1]!Tabla1[[CODIGO CONCATENADO ]],[1]!Tabla1[COSTO],,0,-1),"")</f>
        <v>950</v>
      </c>
      <c r="H509" s="16">
        <f>+IFERROR([1]!INVENTARIO[[#This Row],[STOCK (BALANCE)]]*[1]!INVENTARIO[[#This Row],[COSTO UNITARIO]],"")</f>
        <v>0</v>
      </c>
    </row>
    <row r="510" spans="1:8" x14ac:dyDescent="0.25">
      <c r="A510" s="17">
        <f>IFERROR(_xlfn.XLOOKUP([1]!INVENTARIO[[#This Row],[CODIGO CONCATENADO]],[1]!Tabla1[[CODIGO CONCATENADO ]],[1]!Tabla1[FECHA],,0,-1),"")</f>
        <v>44154</v>
      </c>
      <c r="B510" s="17">
        <f>IFERROR(_xlfn.XLOOKUP([1]!INVENTARIO[[#This Row],[CODIGO CONCATENADO]],[1]!Tabla1[[CODIGO CONCATENADO ]],[1]!Tabla1[FECHA],,0,-1),"")</f>
        <v>44154</v>
      </c>
      <c r="C510" s="18" t="str">
        <f>+[1]!Tabla3[[#This Row],[Secuencia]]</f>
        <v>MAN0024</v>
      </c>
      <c r="D510" s="19" t="str">
        <f>+[1]!Tabla3[[#This Row],[Descripcion]]</f>
        <v>TABLAS 2X4X16 PINO TRATADO</v>
      </c>
      <c r="E510" s="18" t="str">
        <f>+[1]!Tabla3[[#This Row],[Unidad de medida]]</f>
        <v>UNIDAD</v>
      </c>
      <c r="F510" s="20">
        <f>+[1]!INVENTARIO[[#This Row],[CANTIDAD INICIAL]]+[1]!INVENTARIO[[#This Row],[ENTRADAS]]-[1]!INVENTARIO[[#This Row],[SALIDAS]]+[1]!INVENTARIO[[#This Row],[AJUSTES]]</f>
        <v>0</v>
      </c>
      <c r="G510" s="21">
        <f>IFERROR(_xlfn.XLOOKUP([1]!INVENTARIO[[#This Row],[CODIGO CONCATENADO]],[1]!Tabla1[[CODIGO CONCATENADO ]],[1]!Tabla1[COSTO],,0,-1),"")</f>
        <v>928.37</v>
      </c>
      <c r="H510" s="21">
        <f>+IFERROR([1]!INVENTARIO[[#This Row],[STOCK (BALANCE)]]*[1]!INVENTARIO[[#This Row],[COSTO UNITARIO]],"")</f>
        <v>0</v>
      </c>
    </row>
    <row r="511" spans="1:8" x14ac:dyDescent="0.25">
      <c r="A511" s="12">
        <f>IFERROR(_xlfn.XLOOKUP([1]!INVENTARIO[[#This Row],[CODIGO CONCATENADO]],[1]!Tabla1[[CODIGO CONCATENADO ]],[1]!Tabla1[FECHA],,0,-1),"")</f>
        <v>44540</v>
      </c>
      <c r="B511" s="12">
        <f>IFERROR(_xlfn.XLOOKUP([1]!INVENTARIO[[#This Row],[CODIGO CONCATENADO]],[1]!Tabla1[[CODIGO CONCATENADO ]],[1]!Tabla1[FECHA],,0,-1),"")</f>
        <v>44540</v>
      </c>
      <c r="C511" s="13" t="str">
        <f>+[1]!Tabla3[[#This Row],[Secuencia]]</f>
        <v>MAN0025</v>
      </c>
      <c r="D511" s="14" t="str">
        <f>+[1]!Tabla3[[#This Row],[Descripcion]]</f>
        <v>VARILLAS DE 3/8 POR 20 PIES</v>
      </c>
      <c r="E511" s="13" t="str">
        <f>+[1]!Tabla3[[#This Row],[Unidad de medida]]</f>
        <v>UNIDAD</v>
      </c>
      <c r="F511" s="15">
        <f>+[1]!INVENTARIO[[#This Row],[CANTIDAD INICIAL]]+[1]!INVENTARIO[[#This Row],[ENTRADAS]]-[1]!INVENTARIO[[#This Row],[SALIDAS]]+[1]!INVENTARIO[[#This Row],[AJUSTES]]</f>
        <v>0</v>
      </c>
      <c r="G511" s="16">
        <f>IFERROR(_xlfn.XLOOKUP([1]!INVENTARIO[[#This Row],[CODIGO CONCATENADO]],[1]!Tabla1[[CODIGO CONCATENADO ]],[1]!Tabla1[COSTO],,0,-1),"")</f>
        <v>320</v>
      </c>
      <c r="H511" s="16">
        <f>+IFERROR([1]!INVENTARIO[[#This Row],[STOCK (BALANCE)]]*[1]!INVENTARIO[[#This Row],[COSTO UNITARIO]],"")</f>
        <v>0</v>
      </c>
    </row>
    <row r="512" spans="1:8" x14ac:dyDescent="0.25">
      <c r="A512" s="17">
        <f>IFERROR(_xlfn.XLOOKUP([1]!INVENTARIO[[#This Row],[CODIGO CONCATENADO]],[1]!Tabla1[[CODIGO CONCATENADO ]],[1]!Tabla1[FECHA],,0,-1),"")</f>
        <v>44699</v>
      </c>
      <c r="B512" s="17">
        <f>IFERROR(_xlfn.XLOOKUP([1]!INVENTARIO[[#This Row],[CODIGO CONCATENADO]],[1]!Tabla1[[CODIGO CONCATENADO ]],[1]!Tabla1[FECHA],,0,-1),"")</f>
        <v>44699</v>
      </c>
      <c r="C512" s="18" t="str">
        <f>+[1]!Tabla3[[#This Row],[Secuencia]]</f>
        <v>MAN0026</v>
      </c>
      <c r="D512" s="19" t="str">
        <f>+[1]!Tabla3[[#This Row],[Descripcion]]</f>
        <v>PIES DE LAMINA PARA VENTANAS DE CRISTA</v>
      </c>
      <c r="E512" s="18" t="str">
        <f>+[1]!Tabla3[[#This Row],[Unidad de medida]]</f>
        <v>ROLLO</v>
      </c>
      <c r="F512" s="20">
        <f>+[1]!INVENTARIO[[#This Row],[CANTIDAD INICIAL]]+[1]!INVENTARIO[[#This Row],[ENTRADAS]]-[1]!INVENTARIO[[#This Row],[SALIDAS]]+[1]!INVENTARIO[[#This Row],[AJUSTES]]</f>
        <v>0</v>
      </c>
      <c r="G512" s="21">
        <f>IFERROR(_xlfn.XLOOKUP([1]!INVENTARIO[[#This Row],[CODIGO CONCATENADO]],[1]!Tabla1[[CODIGO CONCATENADO ]],[1]!Tabla1[COSTO],,0,-1),"")</f>
        <v>84.75</v>
      </c>
      <c r="H512" s="21">
        <f>+IFERROR([1]!INVENTARIO[[#This Row],[STOCK (BALANCE)]]*[1]!INVENTARIO[[#This Row],[COSTO UNITARIO]],"")</f>
        <v>0</v>
      </c>
    </row>
    <row r="513" spans="1:8" ht="30" x14ac:dyDescent="0.25">
      <c r="A513" s="12">
        <f>IFERROR(_xlfn.XLOOKUP([1]!INVENTARIO[[#This Row],[CODIGO CONCATENADO]],[1]!Tabla1[[CODIGO CONCATENADO ]],[1]!Tabla1[FECHA],,0,-1),"")</f>
        <v>44705</v>
      </c>
      <c r="B513" s="12">
        <f>IFERROR(_xlfn.XLOOKUP([1]!INVENTARIO[[#This Row],[CODIGO CONCATENADO]],[1]!Tabla1[[CODIGO CONCATENADO ]],[1]!Tabla1[FECHA],,0,-1),"")</f>
        <v>44705</v>
      </c>
      <c r="C513" s="13" t="str">
        <f>+[1]!Tabla3[[#This Row],[Secuencia]]</f>
        <v>MAN0027</v>
      </c>
      <c r="D513" s="14" t="str">
        <f>+[1]!Tabla3[[#This Row],[Descripcion]]</f>
        <v>SEÑALIZACION VERTICAL REDUCTOR VELOCIDAD 24X24</v>
      </c>
      <c r="E513" s="13" t="str">
        <f>+[1]!Tabla3[[#This Row],[Unidad de medida]]</f>
        <v>UNIDAD</v>
      </c>
      <c r="F513" s="15">
        <f>+[1]!INVENTARIO[[#This Row],[CANTIDAD INICIAL]]+[1]!INVENTARIO[[#This Row],[ENTRADAS]]-[1]!INVENTARIO[[#This Row],[SALIDAS]]+[1]!INVENTARIO[[#This Row],[AJUSTES]]</f>
        <v>8</v>
      </c>
      <c r="G513" s="16">
        <f>IFERROR(_xlfn.XLOOKUP([1]!INVENTARIO[[#This Row],[CODIGO CONCATENADO]],[1]!Tabla1[[CODIGO CONCATENADO ]],[1]!Tabla1[COSTO],,0,-1),"")</f>
        <v>0</v>
      </c>
      <c r="H513" s="16">
        <f>+IFERROR([1]!INVENTARIO[[#This Row],[STOCK (BALANCE)]]*[1]!INVENTARIO[[#This Row],[COSTO UNITARIO]],"")</f>
        <v>0</v>
      </c>
    </row>
    <row r="514" spans="1:8" x14ac:dyDescent="0.25">
      <c r="A514" s="17">
        <f>IFERROR(_xlfn.XLOOKUP([1]!INVENTARIO[[#This Row],[CODIGO CONCATENADO]],[1]!Tabla1[[CODIGO CONCATENADO ]],[1]!Tabla1[FECHA],,0,-1),"")</f>
        <v>44705</v>
      </c>
      <c r="B514" s="17">
        <f>IFERROR(_xlfn.XLOOKUP([1]!INVENTARIO[[#This Row],[CODIGO CONCATENADO]],[1]!Tabla1[[CODIGO CONCATENADO ]],[1]!Tabla1[FECHA],,0,-1),"")</f>
        <v>44705</v>
      </c>
      <c r="C514" s="18" t="str">
        <f>+[1]!Tabla3[[#This Row],[Secuencia]]</f>
        <v>MAN0028</v>
      </c>
      <c r="D514" s="19" t="str">
        <f>+[1]!Tabla3[[#This Row],[Descripcion]]</f>
        <v>BOYA REDUCTORAS DE VELOCIDAD</v>
      </c>
      <c r="E514" s="18" t="str">
        <f>+[1]!Tabla3[[#This Row],[Unidad de medida]]</f>
        <v>UNIDAD</v>
      </c>
      <c r="F514" s="20">
        <f>+[1]!INVENTARIO[[#This Row],[CANTIDAD INICIAL]]+[1]!INVENTARIO[[#This Row],[ENTRADAS]]-[1]!INVENTARIO[[#This Row],[SALIDAS]]+[1]!INVENTARIO[[#This Row],[AJUSTES]]</f>
        <v>300</v>
      </c>
      <c r="G514" s="21">
        <f>IFERROR(_xlfn.XLOOKUP([1]!INVENTARIO[[#This Row],[CODIGO CONCATENADO]],[1]!Tabla1[[CODIGO CONCATENADO ]],[1]!Tabla1[COSTO],,0,-1),"")</f>
        <v>0</v>
      </c>
      <c r="H514" s="21">
        <f>+IFERROR([1]!INVENTARIO[[#This Row],[STOCK (BALANCE)]]*[1]!INVENTARIO[[#This Row],[COSTO UNITARIO]],"")</f>
        <v>0</v>
      </c>
    </row>
    <row r="515" spans="1:8" x14ac:dyDescent="0.25">
      <c r="A515" s="12" t="str">
        <f>IFERROR(_xlfn.XLOOKUP([1]!INVENTARIO[[#This Row],[CODIGO CONCATENADO]],[1]!Tabla1[[CODIGO CONCATENADO ]],[1]!Tabla1[FECHA],,0,-1),"")</f>
        <v/>
      </c>
      <c r="B515" s="12" t="str">
        <f>IFERROR(_xlfn.XLOOKUP([1]!INVENTARIO[[#This Row],[CODIGO CONCATENADO]],[1]!Tabla1[[CODIGO CONCATENADO ]],[1]!Tabla1[FECHA],,0,-1),"")</f>
        <v/>
      </c>
      <c r="C515" s="13" t="str">
        <f>+[1]!Tabla3[[#This Row],[Secuencia]]</f>
        <v>MAN0031</v>
      </c>
      <c r="D515" s="14" t="str">
        <f>+[1]!Tabla3[[#This Row],[Descripcion]]</f>
        <v>CERAMICA 0.20CM X 0.20CM</v>
      </c>
      <c r="E515" s="13" t="str">
        <f>+[1]!Tabla3[[#This Row],[Unidad de medida]]</f>
        <v>METROS</v>
      </c>
      <c r="F515" s="15">
        <f>+[1]!INVENTARIO[[#This Row],[CANTIDAD INICIAL]]+[1]!INVENTARIO[[#This Row],[ENTRADAS]]-[1]!INVENTARIO[[#This Row],[SALIDAS]]+[1]!INVENTARIO[[#This Row],[AJUSTES]]</f>
        <v>0</v>
      </c>
      <c r="G515" s="16" t="str">
        <f>IFERROR(_xlfn.XLOOKUP([1]!INVENTARIO[[#This Row],[CODIGO CONCATENADO]],[1]!Tabla1[[CODIGO CONCATENADO ]],[1]!Tabla1[COSTO],,0,-1),"")</f>
        <v/>
      </c>
      <c r="H515" s="16" t="str">
        <f>+IFERROR([1]!INVENTARIO[[#This Row],[STOCK (BALANCE)]]*[1]!INVENTARIO[[#This Row],[COSTO UNITARIO]],"")</f>
        <v/>
      </c>
    </row>
    <row r="516" spans="1:8" x14ac:dyDescent="0.25">
      <c r="A516" s="17">
        <f>IFERROR(_xlfn.XLOOKUP([1]!INVENTARIO[[#This Row],[CODIGO CONCATENADO]],[1]!Tabla1[[CODIGO CONCATENADO ]],[1]!Tabla1[FECHA],,0,-1),"")</f>
        <v>44705</v>
      </c>
      <c r="B516" s="17">
        <f>IFERROR(_xlfn.XLOOKUP([1]!INVENTARIO[[#This Row],[CODIGO CONCATENADO]],[1]!Tabla1[[CODIGO CONCATENADO ]],[1]!Tabla1[FECHA],,0,-1),"")</f>
        <v>44705</v>
      </c>
      <c r="C516" s="18" t="str">
        <f>+[1]!Tabla3[[#This Row],[Secuencia]]</f>
        <v>MAN0029</v>
      </c>
      <c r="D516" s="19" t="str">
        <f>+[1]!Tabla3[[#This Row],[Descripcion]]</f>
        <v>CERAMICA 0.20CM X 0.20CM BLANCA</v>
      </c>
      <c r="E516" s="18" t="str">
        <f>+[1]!Tabla3[[#This Row],[Unidad de medida]]</f>
        <v>METROS</v>
      </c>
      <c r="F516" s="20">
        <f>+[1]!INVENTARIO[[#This Row],[CANTIDAD INICIAL]]+[1]!INVENTARIO[[#This Row],[ENTRADAS]]-[1]!INVENTARIO[[#This Row],[SALIDAS]]+[1]!INVENTARIO[[#This Row],[AJUSTES]]</f>
        <v>5</v>
      </c>
      <c r="G516" s="21">
        <f>IFERROR(_xlfn.XLOOKUP([1]!INVENTARIO[[#This Row],[CODIGO CONCATENADO]],[1]!Tabla1[[CODIGO CONCATENADO ]],[1]!Tabla1[COSTO],,0,-1),"")</f>
        <v>990</v>
      </c>
      <c r="H516" s="21">
        <f>+IFERROR([1]!INVENTARIO[[#This Row],[STOCK (BALANCE)]]*[1]!INVENTARIO[[#This Row],[COSTO UNITARIO]],"")</f>
        <v>4950</v>
      </c>
    </row>
    <row r="517" spans="1:8" x14ac:dyDescent="0.25">
      <c r="A517" s="12" t="str">
        <f>IFERROR(_xlfn.XLOOKUP([1]!INVENTARIO[[#This Row],[CODIGO CONCATENADO]],[1]!Tabla1[[CODIGO CONCATENADO ]],[1]!Tabla1[FECHA],,0,-1),"")</f>
        <v/>
      </c>
      <c r="B517" s="12" t="str">
        <f>IFERROR(_xlfn.XLOOKUP([1]!INVENTARIO[[#This Row],[CODIGO CONCATENADO]],[1]!Tabla1[[CODIGO CONCATENADO ]],[1]!Tabla1[FECHA],,0,-1),"")</f>
        <v/>
      </c>
      <c r="C517" s="13" t="str">
        <f>+[1]!Tabla3[[#This Row],[Secuencia]]</f>
        <v>MAN0030</v>
      </c>
      <c r="D517" s="14">
        <f>+[1]!Tabla3[[#This Row],[Descripcion]]</f>
        <v>0</v>
      </c>
      <c r="E517" s="13">
        <f>+[1]!Tabla3[[#This Row],[Unidad de medida]]</f>
        <v>0</v>
      </c>
      <c r="F517" s="15">
        <f>+[1]!INVENTARIO[[#This Row],[CANTIDAD INICIAL]]+[1]!INVENTARIO[[#This Row],[ENTRADAS]]-[1]!INVENTARIO[[#This Row],[SALIDAS]]+[1]!INVENTARIO[[#This Row],[AJUSTES]]</f>
        <v>0</v>
      </c>
      <c r="G517" s="16" t="str">
        <f>IFERROR(_xlfn.XLOOKUP([1]!INVENTARIO[[#This Row],[CODIGO CONCATENADO]],[1]!Tabla1[[CODIGO CONCATENADO ]],[1]!Tabla1[COSTO],,0,-1),"")</f>
        <v/>
      </c>
      <c r="H517" s="16" t="str">
        <f>+IFERROR([1]!INVENTARIO[[#This Row],[STOCK (BALANCE)]]*[1]!INVENTARIO[[#This Row],[COSTO UNITARIO]],"")</f>
        <v/>
      </c>
    </row>
    <row r="518" spans="1:8" x14ac:dyDescent="0.25">
      <c r="A518" s="17">
        <f>IFERROR(_xlfn.XLOOKUP([1]!INVENTARIO[[#This Row],[CODIGO CONCATENADO]],[1]!Tabla1[[CODIGO CONCATENADO ]],[1]!Tabla1[FECHA],,0,-1),"")</f>
        <v>44109</v>
      </c>
      <c r="B518" s="17">
        <f>IFERROR(_xlfn.XLOOKUP([1]!INVENTARIO[[#This Row],[CODIGO CONCATENADO]],[1]!Tabla1[[CODIGO CONCATENADO ]],[1]!Tabla1[FECHA],,0,-1),"")</f>
        <v>44109</v>
      </c>
      <c r="C518" s="18" t="str">
        <f>+[1]!Tabla3[[#This Row],[Secuencia]]</f>
        <v>MAY0001</v>
      </c>
      <c r="D518" s="19" t="str">
        <f>+[1]!Tabla3[[#This Row],[Descripcion]]</f>
        <v xml:space="preserve"> ESCOBAS</v>
      </c>
      <c r="E518" s="18" t="str">
        <f>+[1]!Tabla3[[#This Row],[Unidad de medida]]</f>
        <v>UNIDAD</v>
      </c>
      <c r="F518" s="20">
        <f>+[1]!INVENTARIO[[#This Row],[CANTIDAD INICIAL]]+[1]!INVENTARIO[[#This Row],[ENTRADAS]]-[1]!INVENTARIO[[#This Row],[SALIDAS]]+[1]!INVENTARIO[[#This Row],[AJUSTES]]</f>
        <v>94</v>
      </c>
      <c r="G518" s="21">
        <f>IFERROR(_xlfn.XLOOKUP([1]!INVENTARIO[[#This Row],[CODIGO CONCATENADO]],[1]!Tabla1[[CODIGO CONCATENADO ]],[1]!Tabla1[COSTO],,0,-1),"")</f>
        <v>91</v>
      </c>
      <c r="H518" s="21">
        <f>+IFERROR([1]!INVENTARIO[[#This Row],[STOCK (BALANCE)]]*[1]!INVENTARIO[[#This Row],[COSTO UNITARIO]],"")</f>
        <v>8554</v>
      </c>
    </row>
    <row r="519" spans="1:8" x14ac:dyDescent="0.25">
      <c r="A519" s="12">
        <f>IFERROR(_xlfn.XLOOKUP([1]!INVENTARIO[[#This Row],[CODIGO CONCATENADO]],[1]!Tabla1[[CODIGO CONCATENADO ]],[1]!Tabla1[FECHA],,0,-1),"")</f>
        <v>44648</v>
      </c>
      <c r="B519" s="12">
        <f>IFERROR(_xlfn.XLOOKUP([1]!INVENTARIO[[#This Row],[CODIGO CONCATENADO]],[1]!Tabla1[[CODIGO CONCATENADO ]],[1]!Tabla1[FECHA],,0,-1),"")</f>
        <v>44648</v>
      </c>
      <c r="C519" s="13" t="str">
        <f>+[1]!Tabla3[[#This Row],[Secuencia]]</f>
        <v>MAY0002</v>
      </c>
      <c r="D519" s="14" t="str">
        <f>+[1]!Tabla3[[#This Row],[Descripcion]]</f>
        <v xml:space="preserve">ALCOHOL AL 70% </v>
      </c>
      <c r="E519" s="13" t="str">
        <f>+[1]!Tabla3[[#This Row],[Unidad de medida]]</f>
        <v>GALON</v>
      </c>
      <c r="F519" s="15">
        <f>+[1]!INVENTARIO[[#This Row],[CANTIDAD INICIAL]]+[1]!INVENTARIO[[#This Row],[ENTRADAS]]-[1]!INVENTARIO[[#This Row],[SALIDAS]]+[1]!INVENTARIO[[#This Row],[AJUSTES]]</f>
        <v>130</v>
      </c>
      <c r="G519" s="16">
        <f>IFERROR(_xlfn.XLOOKUP([1]!INVENTARIO[[#This Row],[CODIGO CONCATENADO]],[1]!Tabla1[[CODIGO CONCATENADO ]],[1]!Tabla1[COSTO],,0,-1),"")</f>
        <v>370</v>
      </c>
      <c r="H519" s="16">
        <f>+IFERROR([1]!INVENTARIO[[#This Row],[STOCK (BALANCE)]]*[1]!INVENTARIO[[#This Row],[COSTO UNITARIO]],"")</f>
        <v>48100</v>
      </c>
    </row>
    <row r="520" spans="1:8" x14ac:dyDescent="0.25">
      <c r="A520" s="17">
        <f>IFERROR(_xlfn.XLOOKUP([1]!INVENTARIO[[#This Row],[CODIGO CONCATENADO]],[1]!Tabla1[[CODIGO CONCATENADO ]],[1]!Tabla1[FECHA],,0,-1),"")</f>
        <v>44742</v>
      </c>
      <c r="B520" s="17">
        <f>IFERROR(_xlfn.XLOOKUP([1]!INVENTARIO[[#This Row],[CODIGO CONCATENADO]],[1]!Tabla1[[CODIGO CONCATENADO ]],[1]!Tabla1[FECHA],,0,-1),"")</f>
        <v>44742</v>
      </c>
      <c r="C520" s="18" t="str">
        <f>+[1]!Tabla3[[#This Row],[Secuencia]]</f>
        <v>MAY0003</v>
      </c>
      <c r="D520" s="19" t="str">
        <f>+[1]!Tabla3[[#This Row],[Descripcion]]</f>
        <v>ALCOHOL AL 70% POR ONZAS (0.00813 X ONZA)</v>
      </c>
      <c r="E520" s="18" t="str">
        <f>+[1]!Tabla3[[#This Row],[Unidad de medida]]</f>
        <v>ONZAS</v>
      </c>
      <c r="F520" s="20">
        <f>+[1]!INVENTARIO[[#This Row],[CANTIDAD INICIAL]]+[1]!INVENTARIO[[#This Row],[ENTRADAS]]-[1]!INVENTARIO[[#This Row],[SALIDAS]]+[1]!INVENTARIO[[#This Row],[AJUSTES]]</f>
        <v>1138</v>
      </c>
      <c r="G520" s="21">
        <f>IFERROR(_xlfn.XLOOKUP([1]!INVENTARIO[[#This Row],[CODIGO CONCATENADO]],[1]!Tabla1[[CODIGO CONCATENADO ]],[1]!Tabla1[COSTO],,0,-1),"")</f>
        <v>3.08</v>
      </c>
      <c r="H520" s="21">
        <f>+IFERROR([1]!INVENTARIO[[#This Row],[STOCK (BALANCE)]]*[1]!INVENTARIO[[#This Row],[COSTO UNITARIO]],"")</f>
        <v>3505.04</v>
      </c>
    </row>
    <row r="521" spans="1:8" x14ac:dyDescent="0.25">
      <c r="A521" s="12">
        <f>IFERROR(_xlfn.XLOOKUP([1]!INVENTARIO[[#This Row],[CODIGO CONCATENADO]],[1]!Tabla1[[CODIGO CONCATENADO ]],[1]!Tabla1[FECHA],,0,-1),"")</f>
        <v>44166</v>
      </c>
      <c r="B521" s="12">
        <f>IFERROR(_xlfn.XLOOKUP([1]!INVENTARIO[[#This Row],[CODIGO CONCATENADO]],[1]!Tabla1[[CODIGO CONCATENADO ]],[1]!Tabla1[FECHA],,0,-1),"")</f>
        <v>44166</v>
      </c>
      <c r="C521" s="13" t="str">
        <f>+[1]!Tabla3[[#This Row],[Secuencia]]</f>
        <v>MAY0004</v>
      </c>
      <c r="D521" s="14" t="str">
        <f>+[1]!Tabla3[[#This Row],[Descripcion]]</f>
        <v>ALFOMBRAS DE ENTRADA AZULES (PARA SANITIZAR)</v>
      </c>
      <c r="E521" s="13" t="str">
        <f>+[1]!Tabla3[[#This Row],[Unidad de medida]]</f>
        <v>UNIDAD</v>
      </c>
      <c r="F521" s="15">
        <f>+[1]!INVENTARIO[[#This Row],[CANTIDAD INICIAL]]+[1]!INVENTARIO[[#This Row],[ENTRADAS]]-[1]!INVENTARIO[[#This Row],[SALIDAS]]+[1]!INVENTARIO[[#This Row],[AJUSTES]]</f>
        <v>0</v>
      </c>
      <c r="G521" s="16">
        <f>IFERROR(_xlfn.XLOOKUP([1]!INVENTARIO[[#This Row],[CODIGO CONCATENADO]],[1]!Tabla1[[CODIGO CONCATENADO ]],[1]!Tabla1[COSTO],,0,-1),"")</f>
        <v>1105</v>
      </c>
      <c r="H521" s="16">
        <f>+IFERROR([1]!INVENTARIO[[#This Row],[STOCK (BALANCE)]]*[1]!INVENTARIO[[#This Row],[COSTO UNITARIO]],"")</f>
        <v>0</v>
      </c>
    </row>
    <row r="522" spans="1:8" x14ac:dyDescent="0.25">
      <c r="A522" s="17">
        <f>IFERROR(_xlfn.XLOOKUP([1]!INVENTARIO[[#This Row],[CODIGO CONCATENADO]],[1]!Tabla1[[CODIGO CONCATENADO ]],[1]!Tabla1[FECHA],,0,-1),"")</f>
        <v>44510</v>
      </c>
      <c r="B522" s="17">
        <f>IFERROR(_xlfn.XLOOKUP([1]!INVENTARIO[[#This Row],[CODIGO CONCATENADO]],[1]!Tabla1[[CODIGO CONCATENADO ]],[1]!Tabla1[FECHA],,0,-1),"")</f>
        <v>44510</v>
      </c>
      <c r="C522" s="18" t="str">
        <f>+[1]!Tabla3[[#This Row],[Secuencia]]</f>
        <v>MAY0005</v>
      </c>
      <c r="D522" s="19" t="str">
        <f>+[1]!Tabla3[[#This Row],[Descripcion]]</f>
        <v>ALFOMBRAS DE GOMA-CAUCHO NEGRA</v>
      </c>
      <c r="E522" s="18" t="str">
        <f>+[1]!Tabla3[[#This Row],[Unidad de medida]]</f>
        <v>UNIDAD</v>
      </c>
      <c r="F522" s="20">
        <f>+[1]!INVENTARIO[[#This Row],[CANTIDAD INICIAL]]+[1]!INVENTARIO[[#This Row],[ENTRADAS]]-[1]!INVENTARIO[[#This Row],[SALIDAS]]+[1]!INVENTARIO[[#This Row],[AJUSTES]]</f>
        <v>19</v>
      </c>
      <c r="G522" s="21">
        <f>IFERROR(_xlfn.XLOOKUP([1]!INVENTARIO[[#This Row],[CODIGO CONCATENADO]],[1]!Tabla1[[CODIGO CONCATENADO ]],[1]!Tabla1[COSTO],,0,-1),"")</f>
        <v>1101.8</v>
      </c>
      <c r="H522" s="21">
        <f>+IFERROR([1]!INVENTARIO[[#This Row],[STOCK (BALANCE)]]*[1]!INVENTARIO[[#This Row],[COSTO UNITARIO]],"")</f>
        <v>20934.2</v>
      </c>
    </row>
    <row r="523" spans="1:8" x14ac:dyDescent="0.25">
      <c r="A523" s="12">
        <f>IFERROR(_xlfn.XLOOKUP([1]!INVENTARIO[[#This Row],[CODIGO CONCATENADO]],[1]!Tabla1[[CODIGO CONCATENADO ]],[1]!Tabla1[FECHA],,0,-1),"")</f>
        <v>44523</v>
      </c>
      <c r="B523" s="12">
        <f>IFERROR(_xlfn.XLOOKUP([1]!INVENTARIO[[#This Row],[CODIGO CONCATENADO]],[1]!Tabla1[[CODIGO CONCATENADO ]],[1]!Tabla1[FECHA],,0,-1),"")</f>
        <v>44523</v>
      </c>
      <c r="C523" s="13" t="str">
        <f>+[1]!Tabla3[[#This Row],[Secuencia]]</f>
        <v>MAY0006</v>
      </c>
      <c r="D523" s="14" t="str">
        <f>+[1]!Tabla3[[#This Row],[Descripcion]]</f>
        <v>ALFOMBRAS CALIDAD 3M AZUL MARINO 5X5 PIES</v>
      </c>
      <c r="E523" s="13" t="str">
        <f>+[1]!Tabla3[[#This Row],[Unidad de medida]]</f>
        <v>UNIDAD</v>
      </c>
      <c r="F523" s="15">
        <f>+[1]!INVENTARIO[[#This Row],[CANTIDAD INICIAL]]+[1]!INVENTARIO[[#This Row],[ENTRADAS]]-[1]!INVENTARIO[[#This Row],[SALIDAS]]+[1]!INVENTARIO[[#This Row],[AJUSTES]]</f>
        <v>0</v>
      </c>
      <c r="G523" s="16">
        <f>IFERROR(_xlfn.XLOOKUP([1]!INVENTARIO[[#This Row],[CODIGO CONCATENADO]],[1]!Tabla1[[CODIGO CONCATENADO ]],[1]!Tabla1[COSTO],,0,-1),"")</f>
        <v>12000</v>
      </c>
      <c r="H523" s="16">
        <f>+IFERROR([1]!INVENTARIO[[#This Row],[STOCK (BALANCE)]]*[1]!INVENTARIO[[#This Row],[COSTO UNITARIO]],"")</f>
        <v>0</v>
      </c>
    </row>
    <row r="524" spans="1:8" x14ac:dyDescent="0.25">
      <c r="A524" s="17">
        <f>IFERROR(_xlfn.XLOOKUP([1]!INVENTARIO[[#This Row],[CODIGO CONCATENADO]],[1]!Tabla1[[CODIGO CONCATENADO ]],[1]!Tabla1[FECHA],,0,-1),"")</f>
        <v>44510</v>
      </c>
      <c r="B524" s="17">
        <f>IFERROR(_xlfn.XLOOKUP([1]!INVENTARIO[[#This Row],[CODIGO CONCATENADO]],[1]!Tabla1[[CODIGO CONCATENADO ]],[1]!Tabla1[FECHA],,0,-1),"")</f>
        <v>44510</v>
      </c>
      <c r="C524" s="18" t="str">
        <f>+[1]!Tabla3[[#This Row],[Secuencia]]</f>
        <v>MAY0007</v>
      </c>
      <c r="D524" s="19" t="str">
        <f>+[1]!Tabla3[[#This Row],[Descripcion]]</f>
        <v>AMBIENTADORES AUTOMATICO GLADE</v>
      </c>
      <c r="E524" s="18" t="str">
        <f>+[1]!Tabla3[[#This Row],[Unidad de medida]]</f>
        <v>UNIDAD</v>
      </c>
      <c r="F524" s="20">
        <f>+[1]!INVENTARIO[[#This Row],[CANTIDAD INICIAL]]+[1]!INVENTARIO[[#This Row],[ENTRADAS]]-[1]!INVENTARIO[[#This Row],[SALIDAS]]+[1]!INVENTARIO[[#This Row],[AJUSTES]]</f>
        <v>1</v>
      </c>
      <c r="G524" s="21">
        <f>IFERROR(_xlfn.XLOOKUP([1]!INVENTARIO[[#This Row],[CODIGO CONCATENADO]],[1]!Tabla1[[CODIGO CONCATENADO ]],[1]!Tabla1[COSTO],,0,-1),"")</f>
        <v>488.48</v>
      </c>
      <c r="H524" s="21">
        <f>+IFERROR([1]!INVENTARIO[[#This Row],[STOCK (BALANCE)]]*[1]!INVENTARIO[[#This Row],[COSTO UNITARIO]],"")</f>
        <v>488.48</v>
      </c>
    </row>
    <row r="525" spans="1:8" ht="30" x14ac:dyDescent="0.25">
      <c r="A525" s="12">
        <f>IFERROR(_xlfn.XLOOKUP([1]!INVENTARIO[[#This Row],[CODIGO CONCATENADO]],[1]!Tabla1[[CODIGO CONCATENADO ]],[1]!Tabla1[FECHA],,0,-1),"")</f>
        <v>44512</v>
      </c>
      <c r="B525" s="12">
        <f>IFERROR(_xlfn.XLOOKUP([1]!INVENTARIO[[#This Row],[CODIGO CONCATENADO]],[1]!Tabla1[[CODIGO CONCATENADO ]],[1]!Tabla1[FECHA],,0,-1),"")</f>
        <v>44512</v>
      </c>
      <c r="C525" s="13" t="str">
        <f>+[1]!Tabla3[[#This Row],[Secuencia]]</f>
        <v>MAY0008</v>
      </c>
      <c r="D525" s="14" t="str">
        <f>+[1]!Tabla3[[#This Row],[Descripcion]]</f>
        <v>AMBIENTADORES ELECTRICOS GLADE CALENTADOR Y ACEITE ESENCIAL</v>
      </c>
      <c r="E525" s="13" t="str">
        <f>+[1]!Tabla3[[#This Row],[Unidad de medida]]</f>
        <v>UNIDAD</v>
      </c>
      <c r="F525" s="15">
        <f>+[1]!INVENTARIO[[#This Row],[CANTIDAD INICIAL]]+[1]!INVENTARIO[[#This Row],[ENTRADAS]]-[1]!INVENTARIO[[#This Row],[SALIDAS]]+[1]!INVENTARIO[[#This Row],[AJUSTES]]</f>
        <v>1</v>
      </c>
      <c r="G525" s="16">
        <f>IFERROR(_xlfn.XLOOKUP([1]!INVENTARIO[[#This Row],[CODIGO CONCATENADO]],[1]!Tabla1[[CODIGO CONCATENADO ]],[1]!Tabla1[COSTO],,0,-1),"")</f>
        <v>567.49</v>
      </c>
      <c r="H525" s="16">
        <f>+IFERROR([1]!INVENTARIO[[#This Row],[STOCK (BALANCE)]]*[1]!INVENTARIO[[#This Row],[COSTO UNITARIO]],"")</f>
        <v>567.49</v>
      </c>
    </row>
    <row r="526" spans="1:8" x14ac:dyDescent="0.25">
      <c r="A526" s="17">
        <f>IFERROR(_xlfn.XLOOKUP([1]!INVENTARIO[[#This Row],[CODIGO CONCATENADO]],[1]!Tabla1[[CODIGO CONCATENADO ]],[1]!Tabla1[FECHA],,0,-1),"")</f>
        <v>44641</v>
      </c>
      <c r="B526" s="17">
        <f>IFERROR(_xlfn.XLOOKUP([1]!INVENTARIO[[#This Row],[CODIGO CONCATENADO]],[1]!Tabla1[[CODIGO CONCATENADO ]],[1]!Tabla1[FECHA],,0,-1),"")</f>
        <v>44641</v>
      </c>
      <c r="C526" s="18" t="str">
        <f>+[1]!Tabla3[[#This Row],[Secuencia]]</f>
        <v>MAY0009</v>
      </c>
      <c r="D526" s="19" t="str">
        <f>+[1]!Tabla3[[#This Row],[Descripcion]]</f>
        <v>AMBIENTADORES SPRAY GLADE 8 ONZAS</v>
      </c>
      <c r="E526" s="18" t="str">
        <f>+[1]!Tabla3[[#This Row],[Unidad de medida]]</f>
        <v>UNIDAD</v>
      </c>
      <c r="F526" s="20">
        <f>+[1]!INVENTARIO[[#This Row],[CANTIDAD INICIAL]]+[1]!INVENTARIO[[#This Row],[ENTRADAS]]-[1]!INVENTARIO[[#This Row],[SALIDAS]]+[1]!INVENTARIO[[#This Row],[AJUSTES]]</f>
        <v>152</v>
      </c>
      <c r="G526" s="21">
        <f>IFERROR(_xlfn.XLOOKUP([1]!INVENTARIO[[#This Row],[CODIGO CONCATENADO]],[1]!Tabla1[[CODIGO CONCATENADO ]],[1]!Tabla1[COSTO],,0,-1),"")</f>
        <v>81</v>
      </c>
      <c r="H526" s="21">
        <f>+IFERROR([1]!INVENTARIO[[#This Row],[STOCK (BALANCE)]]*[1]!INVENTARIO[[#This Row],[COSTO UNITARIO]],"")</f>
        <v>12312</v>
      </c>
    </row>
    <row r="527" spans="1:8" x14ac:dyDescent="0.25">
      <c r="A527" s="12">
        <f>IFERROR(_xlfn.XLOOKUP([1]!INVENTARIO[[#This Row],[CODIGO CONCATENADO]],[1]!Tabla1[[CODIGO CONCATENADO ]],[1]!Tabla1[FECHA],,0,-1),"")</f>
        <v>44592</v>
      </c>
      <c r="B527" s="12">
        <f>IFERROR(_xlfn.XLOOKUP([1]!INVENTARIO[[#This Row],[CODIGO CONCATENADO]],[1]!Tabla1[[CODIGO CONCATENADO ]],[1]!Tabla1[FECHA],,0,-1),"")</f>
        <v>44592</v>
      </c>
      <c r="C527" s="13" t="str">
        <f>+[1]!Tabla3[[#This Row],[Secuencia]]</f>
        <v>MAY0010</v>
      </c>
      <c r="D527" s="14" t="str">
        <f>+[1]!Tabla3[[#This Row],[Descripcion]]</f>
        <v>ATOMIZADORES 32 ONZA (ENVACES VACIOS)</v>
      </c>
      <c r="E527" s="13" t="str">
        <f>+[1]!Tabla3[[#This Row],[Unidad de medida]]</f>
        <v>UNIDAD</v>
      </c>
      <c r="F527" s="15">
        <f>+[1]!INVENTARIO[[#This Row],[CANTIDAD INICIAL]]+[1]!INVENTARIO[[#This Row],[ENTRADAS]]-[1]!INVENTARIO[[#This Row],[SALIDAS]]+[1]!INVENTARIO[[#This Row],[AJUSTES]]</f>
        <v>0</v>
      </c>
      <c r="G527" s="16">
        <f>IFERROR(_xlfn.XLOOKUP([1]!INVENTARIO[[#This Row],[CODIGO CONCATENADO]],[1]!Tabla1[[CODIGO CONCATENADO ]],[1]!Tabla1[COSTO],,0,-1),"")</f>
        <v>82</v>
      </c>
      <c r="H527" s="16">
        <f>+IFERROR([1]!INVENTARIO[[#This Row],[STOCK (BALANCE)]]*[1]!INVENTARIO[[#This Row],[COSTO UNITARIO]],"")</f>
        <v>0</v>
      </c>
    </row>
    <row r="528" spans="1:8" x14ac:dyDescent="0.25">
      <c r="A528" s="17">
        <f>IFERROR(_xlfn.XLOOKUP([1]!INVENTARIO[[#This Row],[CODIGO CONCATENADO]],[1]!Tabla1[[CODIGO CONCATENADO ]],[1]!Tabla1[FECHA],,0,-1),"")</f>
        <v>44648</v>
      </c>
      <c r="B528" s="17">
        <f>IFERROR(_xlfn.XLOOKUP([1]!INVENTARIO[[#This Row],[CODIGO CONCATENADO]],[1]!Tabla1[[CODIGO CONCATENADO ]],[1]!Tabla1[FECHA],,0,-1),"")</f>
        <v>44648</v>
      </c>
      <c r="C528" s="18" t="str">
        <f>+[1]!Tabla3[[#This Row],[Secuencia]]</f>
        <v>MAY0011</v>
      </c>
      <c r="D528" s="19" t="str">
        <f>+[1]!Tabla3[[#This Row],[Descripcion]]</f>
        <v>ATOMIZADORES 16 ONZA (ENVACES VACIOS)</v>
      </c>
      <c r="E528" s="18" t="str">
        <f>+[1]!Tabla3[[#This Row],[Unidad de medida]]</f>
        <v>UNIDAD</v>
      </c>
      <c r="F528" s="20">
        <f>+[1]!INVENTARIO[[#This Row],[CANTIDAD INICIAL]]+[1]!INVENTARIO[[#This Row],[ENTRADAS]]-[1]!INVENTARIO[[#This Row],[SALIDAS]]+[1]!INVENTARIO[[#This Row],[AJUSTES]]</f>
        <v>90</v>
      </c>
      <c r="G528" s="21">
        <f>IFERROR(_xlfn.XLOOKUP([1]!INVENTARIO[[#This Row],[CODIGO CONCATENADO]],[1]!Tabla1[[CODIGO CONCATENADO ]],[1]!Tabla1[COSTO],,0,-1),"")</f>
        <v>64.900000000000006</v>
      </c>
      <c r="H528" s="21">
        <f>+IFERROR([1]!INVENTARIO[[#This Row],[STOCK (BALANCE)]]*[1]!INVENTARIO[[#This Row],[COSTO UNITARIO]],"")</f>
        <v>5841.0000000000009</v>
      </c>
    </row>
    <row r="529" spans="1:8" x14ac:dyDescent="0.25">
      <c r="A529" s="12">
        <f>IFERROR(_xlfn.XLOOKUP([1]!INVENTARIO[[#This Row],[CODIGO CONCATENADO]],[1]!Tabla1[[CODIGO CONCATENADO ]],[1]!Tabla1[FECHA],,0,-1),"")</f>
        <v>44375</v>
      </c>
      <c r="B529" s="12">
        <f>IFERROR(_xlfn.XLOOKUP([1]!INVENTARIO[[#This Row],[CODIGO CONCATENADO]],[1]!Tabla1[[CODIGO CONCATENADO ]],[1]!Tabla1[FECHA],,0,-1),"")</f>
        <v>44375</v>
      </c>
      <c r="C529" s="13" t="str">
        <f>+[1]!Tabla3[[#This Row],[Secuencia]]</f>
        <v>MAY0012</v>
      </c>
      <c r="D529" s="14" t="str">
        <f>+[1]!Tabla3[[#This Row],[Descripcion]]</f>
        <v>ATOMIZADORES 8 ONZA (ENVACES VACIOS)</v>
      </c>
      <c r="E529" s="13" t="str">
        <f>+[1]!Tabla3[[#This Row],[Unidad de medida]]</f>
        <v>UNIDAD</v>
      </c>
      <c r="F529" s="15">
        <f>+[1]!INVENTARIO[[#This Row],[CANTIDAD INICIAL]]+[1]!INVENTARIO[[#This Row],[ENTRADAS]]-[1]!INVENTARIO[[#This Row],[SALIDAS]]+[1]!INVENTARIO[[#This Row],[AJUSTES]]</f>
        <v>0</v>
      </c>
      <c r="G529" s="16">
        <f>IFERROR(_xlfn.XLOOKUP([1]!INVENTARIO[[#This Row],[CODIGO CONCATENADO]],[1]!Tabla1[[CODIGO CONCATENADO ]],[1]!Tabla1[COSTO],,0,-1),"")</f>
        <v>50</v>
      </c>
      <c r="H529" s="16">
        <f>+IFERROR([1]!INVENTARIO[[#This Row],[STOCK (BALANCE)]]*[1]!INVENTARIO[[#This Row],[COSTO UNITARIO]],"")</f>
        <v>0</v>
      </c>
    </row>
    <row r="530" spans="1:8" x14ac:dyDescent="0.25">
      <c r="A530" s="17">
        <f>IFERROR(_xlfn.XLOOKUP([1]!INVENTARIO[[#This Row],[CODIGO CONCATENADO]],[1]!Tabla1[[CODIGO CONCATENADO ]],[1]!Tabla1[FECHA],,0,-1),"")</f>
        <v>44505</v>
      </c>
      <c r="B530" s="17">
        <f>IFERROR(_xlfn.XLOOKUP([1]!INVENTARIO[[#This Row],[CODIGO CONCATENADO]],[1]!Tabla1[[CODIGO CONCATENADO ]],[1]!Tabla1[FECHA],,0,-1),"")</f>
        <v>44505</v>
      </c>
      <c r="C530" s="18" t="str">
        <f>+[1]!Tabla3[[#This Row],[Secuencia]]</f>
        <v>MAY0013</v>
      </c>
      <c r="D530" s="19" t="str">
        <f>+[1]!Tabla3[[#This Row],[Descripcion]]</f>
        <v>ATOMIZADORES 16 ONZA (ENVACES VACIOS)</v>
      </c>
      <c r="E530" s="18" t="str">
        <f>+[1]!Tabla3[[#This Row],[Unidad de medida]]</f>
        <v>UNIDAD</v>
      </c>
      <c r="F530" s="20">
        <f>+[1]!INVENTARIO[[#This Row],[CANTIDAD INICIAL]]+[1]!INVENTARIO[[#This Row],[ENTRADAS]]-[1]!INVENTARIO[[#This Row],[SALIDAS]]+[1]!INVENTARIO[[#This Row],[AJUSTES]]</f>
        <v>0</v>
      </c>
      <c r="G530" s="21">
        <f>IFERROR(_xlfn.XLOOKUP([1]!INVENTARIO[[#This Row],[CODIGO CONCATENADO]],[1]!Tabla1[[CODIGO CONCATENADO ]],[1]!Tabla1[COSTO],,0,-1),"")</f>
        <v>60</v>
      </c>
      <c r="H530" s="21">
        <f>+IFERROR([1]!INVENTARIO[[#This Row],[STOCK (BALANCE)]]*[1]!INVENTARIO[[#This Row],[COSTO UNITARIO]],"")</f>
        <v>0</v>
      </c>
    </row>
    <row r="531" spans="1:8" x14ac:dyDescent="0.25">
      <c r="A531" s="12">
        <f>IFERROR(_xlfn.XLOOKUP([1]!INVENTARIO[[#This Row],[CODIGO CONCATENADO]],[1]!Tabla1[[CODIGO CONCATENADO ]],[1]!Tabla1[FECHA],,0,-1),"")</f>
        <v>44648</v>
      </c>
      <c r="B531" s="12">
        <f>IFERROR(_xlfn.XLOOKUP([1]!INVENTARIO[[#This Row],[CODIGO CONCATENADO]],[1]!Tabla1[[CODIGO CONCATENADO ]],[1]!Tabla1[FECHA],,0,-1),"")</f>
        <v>44648</v>
      </c>
      <c r="C531" s="13" t="str">
        <f>+[1]!Tabla3[[#This Row],[Secuencia]]</f>
        <v>MAY0014</v>
      </c>
      <c r="D531" s="14" t="str">
        <f>+[1]!Tabla3[[#This Row],[Descripcion]]</f>
        <v>ATOMIZADORES 8 ONZA (ENVACES VACIOS)</v>
      </c>
      <c r="E531" s="13" t="str">
        <f>+[1]!Tabla3[[#This Row],[Unidad de medida]]</f>
        <v>UNIDAD</v>
      </c>
      <c r="F531" s="15">
        <f>+[1]!INVENTARIO[[#This Row],[CANTIDAD INICIAL]]+[1]!INVENTARIO[[#This Row],[ENTRADAS]]-[1]!INVENTARIO[[#This Row],[SALIDAS]]+[1]!INVENTARIO[[#This Row],[AJUSTES]]</f>
        <v>129</v>
      </c>
      <c r="G531" s="16">
        <f>IFERROR(_xlfn.XLOOKUP([1]!INVENTARIO[[#This Row],[CODIGO CONCATENADO]],[1]!Tabla1[[CODIGO CONCATENADO ]],[1]!Tabla1[COSTO],,0,-1),"")</f>
        <v>53.1</v>
      </c>
      <c r="H531" s="16">
        <f>+IFERROR([1]!INVENTARIO[[#This Row],[STOCK (BALANCE)]]*[1]!INVENTARIO[[#This Row],[COSTO UNITARIO]],"")</f>
        <v>6849.9000000000005</v>
      </c>
    </row>
    <row r="532" spans="1:8" x14ac:dyDescent="0.25">
      <c r="A532" s="17">
        <f>IFERROR(_xlfn.XLOOKUP([1]!INVENTARIO[[#This Row],[CODIGO CONCATENADO]],[1]!Tabla1[[CODIGO CONCATENADO ]],[1]!Tabla1[FECHA],,0,-1),"")</f>
        <v>44652</v>
      </c>
      <c r="B532" s="17">
        <f>IFERROR(_xlfn.XLOOKUP([1]!INVENTARIO[[#This Row],[CODIGO CONCATENADO]],[1]!Tabla1[[CODIGO CONCATENADO ]],[1]!Tabla1[FECHA],,0,-1),"")</f>
        <v>44652</v>
      </c>
      <c r="C532" s="18" t="str">
        <f>+[1]!Tabla3[[#This Row],[Secuencia]]</f>
        <v>MAY0015</v>
      </c>
      <c r="D532" s="19" t="str">
        <f>+[1]!Tabla3[[#This Row],[Descripcion]]</f>
        <v>ATOMIZADORES 4 ONZA (ENVACES VACIOS)</v>
      </c>
      <c r="E532" s="18" t="str">
        <f>+[1]!Tabla3[[#This Row],[Unidad de medida]]</f>
        <v>UNIDAD</v>
      </c>
      <c r="F532" s="20">
        <f>+[1]!INVENTARIO[[#This Row],[CANTIDAD INICIAL]]+[1]!INVENTARIO[[#This Row],[ENTRADAS]]-[1]!INVENTARIO[[#This Row],[SALIDAS]]+[1]!INVENTARIO[[#This Row],[AJUSTES]]</f>
        <v>110</v>
      </c>
      <c r="G532" s="21">
        <f>IFERROR(_xlfn.XLOOKUP([1]!INVENTARIO[[#This Row],[CODIGO CONCATENADO]],[1]!Tabla1[[CODIGO CONCATENADO ]],[1]!Tabla1[COSTO],,0,-1),"")</f>
        <v>40</v>
      </c>
      <c r="H532" s="21">
        <f>+IFERROR([1]!INVENTARIO[[#This Row],[STOCK (BALANCE)]]*[1]!INVENTARIO[[#This Row],[COSTO UNITARIO]],"")</f>
        <v>4400</v>
      </c>
    </row>
    <row r="533" spans="1:8" ht="30" x14ac:dyDescent="0.25">
      <c r="A533" s="12">
        <f>IFERROR(_xlfn.XLOOKUP([1]!INVENTARIO[[#This Row],[CODIGO CONCATENADO]],[1]!Tabla1[[CODIGO CONCATENADO ]],[1]!Tabla1[FECHA],,0,-1),"")</f>
        <v>44119</v>
      </c>
      <c r="B533" s="12">
        <f>IFERROR(_xlfn.XLOOKUP([1]!INVENTARIO[[#This Row],[CODIGO CONCATENADO]],[1]!Tabla1[[CODIGO CONCATENADO ]],[1]!Tabla1[FECHA],,0,-1),"")</f>
        <v>44119</v>
      </c>
      <c r="C533" s="13" t="str">
        <f>+[1]!Tabla3[[#This Row],[Secuencia]]</f>
        <v>MAY0016</v>
      </c>
      <c r="D533" s="14" t="str">
        <f>+[1]!Tabla3[[#This Row],[Descripcion]]</f>
        <v>BANDEJAS DE DESINFECCION ACERO INOXIDABLE CON ALFOMBRA (PARA SANITIZAR)</v>
      </c>
      <c r="E533" s="13" t="str">
        <f>+[1]!Tabla3[[#This Row],[Unidad de medida]]</f>
        <v>UNIDAD</v>
      </c>
      <c r="F533" s="15">
        <f>+[1]!INVENTARIO[[#This Row],[CANTIDAD INICIAL]]+[1]!INVENTARIO[[#This Row],[ENTRADAS]]-[1]!INVENTARIO[[#This Row],[SALIDAS]]+[1]!INVENTARIO[[#This Row],[AJUSTES]]</f>
        <v>5</v>
      </c>
      <c r="G533" s="16">
        <f>IFERROR(_xlfn.XLOOKUP([1]!INVENTARIO[[#This Row],[CODIGO CONCATENADO]],[1]!Tabla1[[CODIGO CONCATENADO ]],[1]!Tabla1[COSTO],,0,-1),"")</f>
        <v>1813.5</v>
      </c>
      <c r="H533" s="16">
        <f>+IFERROR([1]!INVENTARIO[[#This Row],[STOCK (BALANCE)]]*[1]!INVENTARIO[[#This Row],[COSTO UNITARIO]],"")</f>
        <v>9067.5</v>
      </c>
    </row>
    <row r="534" spans="1:8" x14ac:dyDescent="0.25">
      <c r="A534" s="17">
        <f>IFERROR(_xlfn.XLOOKUP([1]!INVENTARIO[[#This Row],[CODIGO CONCATENADO]],[1]!Tabla1[[CODIGO CONCATENADO ]],[1]!Tabla1[FECHA],,0,-1),"")</f>
        <v>44510</v>
      </c>
      <c r="B534" s="17">
        <f>IFERROR(_xlfn.XLOOKUP([1]!INVENTARIO[[#This Row],[CODIGO CONCATENADO]],[1]!Tabla1[[CODIGO CONCATENADO ]],[1]!Tabla1[FECHA],,0,-1),"")</f>
        <v>44510</v>
      </c>
      <c r="C534" s="18" t="str">
        <f>+[1]!Tabla3[[#This Row],[Secuencia]]</f>
        <v>MAY0017</v>
      </c>
      <c r="D534" s="19" t="str">
        <f>+[1]!Tabla3[[#This Row],[Descripcion]]</f>
        <v xml:space="preserve">BRILLO VERDE, DOBLE USO </v>
      </c>
      <c r="E534" s="18" t="str">
        <f>+[1]!Tabla3[[#This Row],[Unidad de medida]]</f>
        <v>UNIDAD</v>
      </c>
      <c r="F534" s="20">
        <f>+[1]!INVENTARIO[[#This Row],[CANTIDAD INICIAL]]+[1]!INVENTARIO[[#This Row],[ENTRADAS]]-[1]!INVENTARIO[[#This Row],[SALIDAS]]+[1]!INVENTARIO[[#This Row],[AJUSTES]]</f>
        <v>5</v>
      </c>
      <c r="G534" s="21">
        <f>IFERROR(_xlfn.XLOOKUP([1]!INVENTARIO[[#This Row],[CODIGO CONCATENADO]],[1]!Tabla1[[CODIGO CONCATENADO ]],[1]!Tabla1[COSTO],,0,-1),"")</f>
        <v>13.49</v>
      </c>
      <c r="H534" s="21">
        <f>+IFERROR([1]!INVENTARIO[[#This Row],[STOCK (BALANCE)]]*[1]!INVENTARIO[[#This Row],[COSTO UNITARIO]],"")</f>
        <v>67.45</v>
      </c>
    </row>
    <row r="535" spans="1:8" x14ac:dyDescent="0.25">
      <c r="A535" s="12">
        <f>IFERROR(_xlfn.XLOOKUP([1]!INVENTARIO[[#This Row],[CODIGO CONCATENADO]],[1]!Tabla1[[CODIGO CONCATENADO ]],[1]!Tabla1[FECHA],,0,-1),"")</f>
        <v>44505</v>
      </c>
      <c r="B535" s="12">
        <f>IFERROR(_xlfn.XLOOKUP([1]!INVENTARIO[[#This Row],[CODIGO CONCATENADO]],[1]!Tabla1[[CODIGO CONCATENADO ]],[1]!Tabla1[FECHA],,0,-1),"")</f>
        <v>44505</v>
      </c>
      <c r="C535" s="13" t="str">
        <f>+[1]!Tabla3[[#This Row],[Secuencia]]</f>
        <v>MAY0018</v>
      </c>
      <c r="D535" s="14" t="str">
        <f>+[1]!Tabla3[[#This Row],[Descripcion]]</f>
        <v>CEPILLO P/PARED PLANCHITA LINDA</v>
      </c>
      <c r="E535" s="13" t="str">
        <f>+[1]!Tabla3[[#This Row],[Unidad de medida]]</f>
        <v>UNIDAD</v>
      </c>
      <c r="F535" s="15">
        <f>+[1]!INVENTARIO[[#This Row],[CANTIDAD INICIAL]]+[1]!INVENTARIO[[#This Row],[ENTRADAS]]-[1]!INVENTARIO[[#This Row],[SALIDAS]]+[1]!INVENTARIO[[#This Row],[AJUSTES]]</f>
        <v>11</v>
      </c>
      <c r="G535" s="16">
        <f>IFERROR(_xlfn.XLOOKUP([1]!INVENTARIO[[#This Row],[CODIGO CONCATENADO]],[1]!Tabla1[[CODIGO CONCATENADO ]],[1]!Tabla1[COSTO],,0,-1),"")</f>
        <v>120</v>
      </c>
      <c r="H535" s="16">
        <f>+IFERROR([1]!INVENTARIO[[#This Row],[STOCK (BALANCE)]]*[1]!INVENTARIO[[#This Row],[COSTO UNITARIO]],"")</f>
        <v>1320</v>
      </c>
    </row>
    <row r="536" spans="1:8" x14ac:dyDescent="0.25">
      <c r="A536" s="17">
        <f>IFERROR(_xlfn.XLOOKUP([1]!INVENTARIO[[#This Row],[CODIGO CONCATENADO]],[1]!Tabla1[[CODIGO CONCATENADO ]],[1]!Tabla1[FECHA],,0,-1),"")</f>
        <v>44505</v>
      </c>
      <c r="B536" s="17">
        <f>IFERROR(_xlfn.XLOOKUP([1]!INVENTARIO[[#This Row],[CODIGO CONCATENADO]],[1]!Tabla1[[CODIGO CONCATENADO ]],[1]!Tabla1[FECHA],,0,-1),"")</f>
        <v>44505</v>
      </c>
      <c r="C536" s="18" t="str">
        <f>+[1]!Tabla3[[#This Row],[Secuencia]]</f>
        <v>MAY0019</v>
      </c>
      <c r="D536" s="19" t="str">
        <f>+[1]!Tabla3[[#This Row],[Descripcion]]</f>
        <v>CUBETA CON EXPRIMIDOR</v>
      </c>
      <c r="E536" s="18" t="str">
        <f>+[1]!Tabla3[[#This Row],[Unidad de medida]]</f>
        <v>UNIDAD</v>
      </c>
      <c r="F536" s="20">
        <f>+[1]!INVENTARIO[[#This Row],[CANTIDAD INICIAL]]+[1]!INVENTARIO[[#This Row],[ENTRADAS]]-[1]!INVENTARIO[[#This Row],[SALIDAS]]+[1]!INVENTARIO[[#This Row],[AJUSTES]]</f>
        <v>0</v>
      </c>
      <c r="G536" s="21">
        <f>IFERROR(_xlfn.XLOOKUP([1]!INVENTARIO[[#This Row],[CODIGO CONCATENADO]],[1]!Tabla1[[CODIGO CONCATENADO ]],[1]!Tabla1[COSTO],,0,-1),"")</f>
        <v>400</v>
      </c>
      <c r="H536" s="21">
        <f>+IFERROR([1]!INVENTARIO[[#This Row],[STOCK (BALANCE)]]*[1]!INVENTARIO[[#This Row],[COSTO UNITARIO]],"")</f>
        <v>0</v>
      </c>
    </row>
    <row r="537" spans="1:8" x14ac:dyDescent="0.25">
      <c r="A537" s="12">
        <f>IFERROR(_xlfn.XLOOKUP([1]!INVENTARIO[[#This Row],[CODIGO CONCATENADO]],[1]!Tabla1[[CODIGO CONCATENADO ]],[1]!Tabla1[FECHA],,0,-1),"")</f>
        <v>44510</v>
      </c>
      <c r="B537" s="12">
        <f>IFERROR(_xlfn.XLOOKUP([1]!INVENTARIO[[#This Row],[CODIGO CONCATENADO]],[1]!Tabla1[[CODIGO CONCATENADO ]],[1]!Tabla1[FECHA],,0,-1),"")</f>
        <v>44510</v>
      </c>
      <c r="C537" s="13" t="str">
        <f>+[1]!Tabla3[[#This Row],[Secuencia]]</f>
        <v>MAY0020</v>
      </c>
      <c r="D537" s="14" t="str">
        <f>+[1]!Tabla3[[#This Row],[Descripcion]]</f>
        <v>CONTENEDORES PLASTICOS CON TAPA DE 100 LITROS</v>
      </c>
      <c r="E537" s="13" t="str">
        <f>+[1]!Tabla3[[#This Row],[Unidad de medida]]</f>
        <v>UNIDAD</v>
      </c>
      <c r="F537" s="15">
        <f>+[1]!INVENTARIO[[#This Row],[CANTIDAD INICIAL]]+[1]!INVENTARIO[[#This Row],[ENTRADAS]]-[1]!INVENTARIO[[#This Row],[SALIDAS]]+[1]!INVENTARIO[[#This Row],[AJUSTES]]</f>
        <v>2</v>
      </c>
      <c r="G537" s="16">
        <f>IFERROR(_xlfn.XLOOKUP([1]!INVENTARIO[[#This Row],[CODIGO CONCATENADO]],[1]!Tabla1[[CODIGO CONCATENADO ]],[1]!Tabla1[COSTO],,0,-1),"")</f>
        <v>5284.63</v>
      </c>
      <c r="H537" s="16">
        <f>+IFERROR([1]!INVENTARIO[[#This Row],[STOCK (BALANCE)]]*[1]!INVENTARIO[[#This Row],[COSTO UNITARIO]],"")</f>
        <v>10569.26</v>
      </c>
    </row>
    <row r="538" spans="1:8" x14ac:dyDescent="0.25">
      <c r="A538" s="17">
        <f>IFERROR(_xlfn.XLOOKUP([1]!INVENTARIO[[#This Row],[CODIGO CONCATENADO]],[1]!Tabla1[[CODIGO CONCATENADO ]],[1]!Tabla1[FECHA],,0,-1),"")</f>
        <v>44650</v>
      </c>
      <c r="B538" s="17">
        <f>IFERROR(_xlfn.XLOOKUP([1]!INVENTARIO[[#This Row],[CODIGO CONCATENADO]],[1]!Tabla1[[CODIGO CONCATENADO ]],[1]!Tabla1[FECHA],,0,-1),"")</f>
        <v>44650</v>
      </c>
      <c r="C538" s="18" t="str">
        <f>+[1]!Tabla3[[#This Row],[Secuencia]]</f>
        <v>MAY0021</v>
      </c>
      <c r="D538" s="19" t="str">
        <f>+[1]!Tabla3[[#This Row],[Descripcion]]</f>
        <v>DESCALIN PARA LIMPIAR CERAMICA</v>
      </c>
      <c r="E538" s="18" t="str">
        <f>+[1]!Tabla3[[#This Row],[Unidad de medida]]</f>
        <v>GALON</v>
      </c>
      <c r="F538" s="20">
        <f>+[1]!INVENTARIO[[#This Row],[CANTIDAD INICIAL]]+[1]!INVENTARIO[[#This Row],[ENTRADAS]]-[1]!INVENTARIO[[#This Row],[SALIDAS]]+[1]!INVENTARIO[[#This Row],[AJUSTES]]</f>
        <v>31</v>
      </c>
      <c r="G538" s="21">
        <f>IFERROR(_xlfn.XLOOKUP([1]!INVENTARIO[[#This Row],[CODIGO CONCATENADO]],[1]!Tabla1[[CODIGO CONCATENADO ]],[1]!Tabla1[COSTO],,0,-1),"")</f>
        <v>225</v>
      </c>
      <c r="H538" s="21">
        <f>+IFERROR([1]!INVENTARIO[[#This Row],[STOCK (BALANCE)]]*[1]!INVENTARIO[[#This Row],[COSTO UNITARIO]],"")</f>
        <v>6975</v>
      </c>
    </row>
    <row r="539" spans="1:8" ht="30" x14ac:dyDescent="0.25">
      <c r="A539" s="12">
        <f>IFERROR(_xlfn.XLOOKUP([1]!INVENTARIO[[#This Row],[CODIGO CONCATENADO]],[1]!Tabla1[[CODIGO CONCATENADO ]],[1]!Tabla1[FECHA],,0,-1),"")</f>
        <v>44322</v>
      </c>
      <c r="B539" s="12">
        <f>IFERROR(_xlfn.XLOOKUP([1]!INVENTARIO[[#This Row],[CODIGO CONCATENADO]],[1]!Tabla1[[CODIGO CONCATENADO ]],[1]!Tabla1[FECHA],,0,-1),"")</f>
        <v>44322</v>
      </c>
      <c r="C539" s="13" t="str">
        <f>+[1]!Tabla3[[#This Row],[Secuencia]]</f>
        <v>MAY0022</v>
      </c>
      <c r="D539" s="14" t="str">
        <f>+[1]!Tabla3[[#This Row],[Descripcion]]</f>
        <v>DESINFECTANTE LIMPIADOR MULTIUSO (TIPO FAROLA) MARCA LIDER</v>
      </c>
      <c r="E539" s="13" t="str">
        <f>+[1]!Tabla3[[#This Row],[Unidad de medida]]</f>
        <v>FRASCO</v>
      </c>
      <c r="F539" s="15">
        <f>+[1]!INVENTARIO[[#This Row],[CANTIDAD INICIAL]]+[1]!INVENTARIO[[#This Row],[ENTRADAS]]-[1]!INVENTARIO[[#This Row],[SALIDAS]]+[1]!INVENTARIO[[#This Row],[AJUSTES]]</f>
        <v>35</v>
      </c>
      <c r="G539" s="16">
        <f>IFERROR(_xlfn.XLOOKUP([1]!INVENTARIO[[#This Row],[CODIGO CONCATENADO]],[1]!Tabla1[[CODIGO CONCATENADO ]],[1]!Tabla1[COSTO],,0,-1),"")</f>
        <v>46.12</v>
      </c>
      <c r="H539" s="16">
        <f>+IFERROR([1]!INVENTARIO[[#This Row],[STOCK (BALANCE)]]*[1]!INVENTARIO[[#This Row],[COSTO UNITARIO]],"")</f>
        <v>1614.1999999999998</v>
      </c>
    </row>
    <row r="540" spans="1:8" x14ac:dyDescent="0.25">
      <c r="A540" s="17">
        <f>IFERROR(_xlfn.XLOOKUP([1]!INVENTARIO[[#This Row],[CODIGO CONCATENADO]],[1]!Tabla1[[CODIGO CONCATENADO ]],[1]!Tabla1[FECHA],,0,-1),"")</f>
        <v>44648</v>
      </c>
      <c r="B540" s="17">
        <f>IFERROR(_xlfn.XLOOKUP([1]!INVENTARIO[[#This Row],[CODIGO CONCATENADO]],[1]!Tabla1[[CODIGO CONCATENADO ]],[1]!Tabla1[FECHA],,0,-1),"")</f>
        <v>44648</v>
      </c>
      <c r="C540" s="18" t="str">
        <f>+[1]!Tabla3[[#This Row],[Secuencia]]</f>
        <v>MAY0023</v>
      </c>
      <c r="D540" s="19" t="str">
        <f>+[1]!Tabla3[[#This Row],[Descripcion]]</f>
        <v>DESINFECTANTE LIQUIDO PARA PISOS ACEL</v>
      </c>
      <c r="E540" s="18" t="str">
        <f>+[1]!Tabla3[[#This Row],[Unidad de medida]]</f>
        <v>GALON</v>
      </c>
      <c r="F540" s="20">
        <f>+[1]!INVENTARIO[[#This Row],[CANTIDAD INICIAL]]+[1]!INVENTARIO[[#This Row],[ENTRADAS]]-[1]!INVENTARIO[[#This Row],[SALIDAS]]+[1]!INVENTARIO[[#This Row],[AJUSTES]]</f>
        <v>146</v>
      </c>
      <c r="G540" s="21">
        <f>IFERROR(_xlfn.XLOOKUP([1]!INVENTARIO[[#This Row],[CODIGO CONCATENADO]],[1]!Tabla1[[CODIGO CONCATENADO ]],[1]!Tabla1[COSTO],,0,-1),"")</f>
        <v>74</v>
      </c>
      <c r="H540" s="21">
        <f>+IFERROR([1]!INVENTARIO[[#This Row],[STOCK (BALANCE)]]*[1]!INVENTARIO[[#This Row],[COSTO UNITARIO]],"")</f>
        <v>10804</v>
      </c>
    </row>
    <row r="541" spans="1:8" ht="30" x14ac:dyDescent="0.25">
      <c r="A541" s="12">
        <f>IFERROR(_xlfn.XLOOKUP([1]!INVENTARIO[[#This Row],[CODIGO CONCATENADO]],[1]!Tabla1[[CODIGO CONCATENADO ]],[1]!Tabla1[FECHA],,0,-1),"")</f>
        <v>43633</v>
      </c>
      <c r="B541" s="12">
        <f>IFERROR(_xlfn.XLOOKUP([1]!INVENTARIO[[#This Row],[CODIGO CONCATENADO]],[1]!Tabla1[[CODIGO CONCATENADO ]],[1]!Tabla1[FECHA],,0,-1),"")</f>
        <v>43633</v>
      </c>
      <c r="C541" s="13" t="str">
        <f>+[1]!Tabla3[[#This Row],[Secuencia]]</f>
        <v>MAY0024</v>
      </c>
      <c r="D541" s="14" t="str">
        <f>+[1]!Tabla3[[#This Row],[Descripcion]]</f>
        <v>DESINFECTANTE QUIMICO PARA ALFOMBRA (SANITIZANTE)</v>
      </c>
      <c r="E541" s="13" t="str">
        <f>+[1]!Tabla3[[#This Row],[Unidad de medida]]</f>
        <v>UNIDAD</v>
      </c>
      <c r="F541" s="15">
        <f>+[1]!INVENTARIO[[#This Row],[CANTIDAD INICIAL]]+[1]!INVENTARIO[[#This Row],[ENTRADAS]]-[1]!INVENTARIO[[#This Row],[SALIDAS]]+[1]!INVENTARIO[[#This Row],[AJUSTES]]</f>
        <v>59</v>
      </c>
      <c r="G541" s="16">
        <f>IFERROR(_xlfn.XLOOKUP([1]!INVENTARIO[[#This Row],[CODIGO CONCATENADO]],[1]!Tabla1[[CODIGO CONCATENADO ]],[1]!Tabla1[COSTO],,0,-1),"")</f>
        <v>487.5</v>
      </c>
      <c r="H541" s="16">
        <f>+IFERROR([1]!INVENTARIO[[#This Row],[STOCK (BALANCE)]]*[1]!INVENTARIO[[#This Row],[COSTO UNITARIO]],"")</f>
        <v>28762.5</v>
      </c>
    </row>
    <row r="542" spans="1:8" ht="30" x14ac:dyDescent="0.25">
      <c r="A542" s="17">
        <f>IFERROR(_xlfn.XLOOKUP([1]!INVENTARIO[[#This Row],[CODIGO CONCATENADO]],[1]!Tabla1[[CODIGO CONCATENADO ]],[1]!Tabla1[FECHA],,0,-1),"")</f>
        <v>44641</v>
      </c>
      <c r="B542" s="17">
        <f>IFERROR(_xlfn.XLOOKUP([1]!INVENTARIO[[#This Row],[CODIGO CONCATENADO]],[1]!Tabla1[[CODIGO CONCATENADO ]],[1]!Tabla1[FECHA],,0,-1),"")</f>
        <v>44641</v>
      </c>
      <c r="C542" s="18" t="str">
        <f>+[1]!Tabla3[[#This Row],[Secuencia]]</f>
        <v>MAY0025</v>
      </c>
      <c r="D542" s="19" t="str">
        <f>+[1]!Tabla3[[#This Row],[Descripcion]]</f>
        <v>DISPENSADORES DE MANITAS LIMPIAS/JABON LIQUIDO 400ML</v>
      </c>
      <c r="E542" s="18" t="str">
        <f>+[1]!Tabla3[[#This Row],[Unidad de medida]]</f>
        <v>UNIDAD</v>
      </c>
      <c r="F542" s="20">
        <f>+[1]!INVENTARIO[[#This Row],[CANTIDAD INICIAL]]+[1]!INVENTARIO[[#This Row],[ENTRADAS]]-[1]!INVENTARIO[[#This Row],[SALIDAS]]+[1]!INVENTARIO[[#This Row],[AJUSTES]]</f>
        <v>66</v>
      </c>
      <c r="G542" s="21">
        <f>IFERROR(_xlfn.XLOOKUP([1]!INVENTARIO[[#This Row],[CODIGO CONCATENADO]],[1]!Tabla1[[CODIGO CONCATENADO ]],[1]!Tabla1[COSTO],,0,-1),"")</f>
        <v>650</v>
      </c>
      <c r="H542" s="21">
        <f>+IFERROR([1]!INVENTARIO[[#This Row],[STOCK (BALANCE)]]*[1]!INVENTARIO[[#This Row],[COSTO UNITARIO]],"")</f>
        <v>42900</v>
      </c>
    </row>
    <row r="543" spans="1:8" x14ac:dyDescent="0.25">
      <c r="A543" s="12">
        <f>IFERROR(_xlfn.XLOOKUP([1]!INVENTARIO[[#This Row],[CODIGO CONCATENADO]],[1]!Tabla1[[CODIGO CONCATENADO ]],[1]!Tabla1[FECHA],,0,-1),"")</f>
        <v>44637</v>
      </c>
      <c r="B543" s="12">
        <f>IFERROR(_xlfn.XLOOKUP([1]!INVENTARIO[[#This Row],[CODIGO CONCATENADO]],[1]!Tabla1[[CODIGO CONCATENADO ]],[1]!Tabla1[FECHA],,0,-1),"")</f>
        <v>44637</v>
      </c>
      <c r="C543" s="13" t="str">
        <f>+[1]!Tabla3[[#This Row],[Secuencia]]</f>
        <v>MAY0026</v>
      </c>
      <c r="D543" s="14" t="str">
        <f>+[1]!Tabla3[[#This Row],[Descripcion]]</f>
        <v>DISPENSADORES DE PAPEL (HIGIENICO) TIPO DISCO</v>
      </c>
      <c r="E543" s="13" t="str">
        <f>+[1]!Tabla3[[#This Row],[Unidad de medida]]</f>
        <v>UNIDAD</v>
      </c>
      <c r="F543" s="15">
        <f>+[1]!INVENTARIO[[#This Row],[CANTIDAD INICIAL]]+[1]!INVENTARIO[[#This Row],[ENTRADAS]]-[1]!INVENTARIO[[#This Row],[SALIDAS]]+[1]!INVENTARIO[[#This Row],[AJUSTES]]</f>
        <v>13</v>
      </c>
      <c r="G543" s="16">
        <f>IFERROR(_xlfn.XLOOKUP([1]!INVENTARIO[[#This Row],[CODIGO CONCATENADO]],[1]!Tabla1[[CODIGO CONCATENADO ]],[1]!Tabla1[COSTO],,0,-1),"")</f>
        <v>1115</v>
      </c>
      <c r="H543" s="16">
        <f>+IFERROR([1]!INVENTARIO[[#This Row],[STOCK (BALANCE)]]*[1]!INVENTARIO[[#This Row],[COSTO UNITARIO]],"")</f>
        <v>14495</v>
      </c>
    </row>
    <row r="544" spans="1:8" x14ac:dyDescent="0.25">
      <c r="A544" s="17">
        <f>IFERROR(_xlfn.XLOOKUP([1]!INVENTARIO[[#This Row],[CODIGO CONCATENADO]],[1]!Tabla1[[CODIGO CONCATENADO ]],[1]!Tabla1[FECHA],,0,-1),"")</f>
        <v>44677</v>
      </c>
      <c r="B544" s="17">
        <f>IFERROR(_xlfn.XLOOKUP([1]!INVENTARIO[[#This Row],[CODIGO CONCATENADO]],[1]!Tabla1[[CODIGO CONCATENADO ]],[1]!Tabla1[FECHA],,0,-1),"")</f>
        <v>44677</v>
      </c>
      <c r="C544" s="18" t="str">
        <f>+[1]!Tabla3[[#This Row],[Secuencia]]</f>
        <v>MAY0027</v>
      </c>
      <c r="D544" s="19" t="str">
        <f>+[1]!Tabla3[[#This Row],[Descripcion]]</f>
        <v>DISPENSADORES DE PAPEL TIPO TOALLA</v>
      </c>
      <c r="E544" s="18" t="str">
        <f>+[1]!Tabla3[[#This Row],[Unidad de medida]]</f>
        <v>UNIDAD</v>
      </c>
      <c r="F544" s="20">
        <f>+[1]!INVENTARIO[[#This Row],[CANTIDAD INICIAL]]+[1]!INVENTARIO[[#This Row],[ENTRADAS]]-[1]!INVENTARIO[[#This Row],[SALIDAS]]+[1]!INVENTARIO[[#This Row],[AJUSTES]]</f>
        <v>51</v>
      </c>
      <c r="G544" s="21">
        <f>IFERROR(_xlfn.XLOOKUP([1]!INVENTARIO[[#This Row],[CODIGO CONCATENADO]],[1]!Tabla1[[CODIGO CONCATENADO ]],[1]!Tabla1[COSTO],,0,-1),"")</f>
        <v>2990</v>
      </c>
      <c r="H544" s="21">
        <f>+IFERROR([1]!INVENTARIO[[#This Row],[STOCK (BALANCE)]]*[1]!INVENTARIO[[#This Row],[COSTO UNITARIO]],"")</f>
        <v>152490</v>
      </c>
    </row>
    <row r="545" spans="1:8" x14ac:dyDescent="0.25">
      <c r="A545" s="12">
        <f>IFERROR(_xlfn.XLOOKUP([1]!INVENTARIO[[#This Row],[CODIGO CONCATENADO]],[1]!Tabla1[[CODIGO CONCATENADO ]],[1]!Tabla1[FECHA],,0,-1),"")</f>
        <v>44505</v>
      </c>
      <c r="B545" s="12">
        <f>IFERROR(_xlfn.XLOOKUP([1]!INVENTARIO[[#This Row],[CODIGO CONCATENADO]],[1]!Tabla1[[CODIGO CONCATENADO ]],[1]!Tabla1[FECHA],,0,-1),"")</f>
        <v>44505</v>
      </c>
      <c r="C545" s="13" t="str">
        <f>+[1]!Tabla3[[#This Row],[Secuencia]]</f>
        <v>MAY0028</v>
      </c>
      <c r="D545" s="14" t="str">
        <f>+[1]!Tabla3[[#This Row],[Descripcion]]</f>
        <v xml:space="preserve">ESCOBILLA DE LAVAR BAÑO CON BASE LINDA </v>
      </c>
      <c r="E545" s="13" t="str">
        <f>+[1]!Tabla3[[#This Row],[Unidad de medida]]</f>
        <v>UNIDAD</v>
      </c>
      <c r="F545" s="15">
        <f>+[1]!INVENTARIO[[#This Row],[CANTIDAD INICIAL]]+[1]!INVENTARIO[[#This Row],[ENTRADAS]]-[1]!INVENTARIO[[#This Row],[SALIDAS]]+[1]!INVENTARIO[[#This Row],[AJUSTES]]</f>
        <v>0</v>
      </c>
      <c r="G545" s="16">
        <f>IFERROR(_xlfn.XLOOKUP([1]!INVENTARIO[[#This Row],[CODIGO CONCATENADO]],[1]!Tabla1[[CODIGO CONCATENADO ]],[1]!Tabla1[COSTO],,0,-1),"")</f>
        <v>130</v>
      </c>
      <c r="H545" s="16">
        <f>+IFERROR([1]!INVENTARIO[[#This Row],[STOCK (BALANCE)]]*[1]!INVENTARIO[[#This Row],[COSTO UNITARIO]],"")</f>
        <v>0</v>
      </c>
    </row>
    <row r="546" spans="1:8" x14ac:dyDescent="0.25">
      <c r="A546" s="17">
        <f>IFERROR(_xlfn.XLOOKUP([1]!INVENTARIO[[#This Row],[CODIGO CONCATENADO]],[1]!Tabla1[[CODIGO CONCATENADO ]],[1]!Tabla1[FECHA],,0,-1),"")</f>
        <v>44505</v>
      </c>
      <c r="B546" s="17">
        <f>IFERROR(_xlfn.XLOOKUP([1]!INVENTARIO[[#This Row],[CODIGO CONCATENADO]],[1]!Tabla1[[CODIGO CONCATENADO ]],[1]!Tabla1[FECHA],,0,-1),"")</f>
        <v>44505</v>
      </c>
      <c r="C546" s="18" t="str">
        <f>+[1]!Tabla3[[#This Row],[Secuencia]]</f>
        <v>MAY0029</v>
      </c>
      <c r="D546" s="19" t="str">
        <f>+[1]!Tabla3[[#This Row],[Descripcion]]</f>
        <v>ESPUMA LIMPIADORA (ESPUMA LOCA) GETSUM</v>
      </c>
      <c r="E546" s="18" t="str">
        <f>+[1]!Tabla3[[#This Row],[Unidad de medida]]</f>
        <v>UNIDAD</v>
      </c>
      <c r="F546" s="20">
        <f>+[1]!INVENTARIO[[#This Row],[CANTIDAD INICIAL]]+[1]!INVENTARIO[[#This Row],[ENTRADAS]]-[1]!INVENTARIO[[#This Row],[SALIDAS]]+[1]!INVENTARIO[[#This Row],[AJUSTES]]</f>
        <v>15</v>
      </c>
      <c r="G546" s="21">
        <f>IFERROR(_xlfn.XLOOKUP([1]!INVENTARIO[[#This Row],[CODIGO CONCATENADO]],[1]!Tabla1[[CODIGO CONCATENADO ]],[1]!Tabla1[COSTO],,0,-1),"")</f>
        <v>170</v>
      </c>
      <c r="H546" s="21">
        <f>+IFERROR([1]!INVENTARIO[[#This Row],[STOCK (BALANCE)]]*[1]!INVENTARIO[[#This Row],[COSTO UNITARIO]],"")</f>
        <v>2550</v>
      </c>
    </row>
    <row r="547" spans="1:8" x14ac:dyDescent="0.25">
      <c r="A547" s="12">
        <f>IFERROR(_xlfn.XLOOKUP([1]!INVENTARIO[[#This Row],[CODIGO CONCATENADO]],[1]!Tabla1[[CODIGO CONCATENADO ]],[1]!Tabla1[FECHA],,0,-1),"")</f>
        <v>44652</v>
      </c>
      <c r="B547" s="12">
        <f>IFERROR(_xlfn.XLOOKUP([1]!INVENTARIO[[#This Row],[CODIGO CONCATENADO]],[1]!Tabla1[[CODIGO CONCATENADO ]],[1]!Tabla1[FECHA],,0,-1),"")</f>
        <v>44652</v>
      </c>
      <c r="C547" s="13" t="str">
        <f>+[1]!Tabla3[[#This Row],[Secuencia]]</f>
        <v>MAY0030</v>
      </c>
      <c r="D547" s="14" t="str">
        <f>+[1]!Tabla3[[#This Row],[Descripcion]]</f>
        <v>FUNDAS NEGRAS DE 55 GALONES TIPO TANQUE 100/1</v>
      </c>
      <c r="E547" s="13" t="str">
        <f>+[1]!Tabla3[[#This Row],[Unidad de medida]]</f>
        <v>PAQUETE</v>
      </c>
      <c r="F547" s="15">
        <f>+[1]!INVENTARIO[[#This Row],[CANTIDAD INICIAL]]+[1]!INVENTARIO[[#This Row],[ENTRADAS]]-[1]!INVENTARIO[[#This Row],[SALIDAS]]+[1]!INVENTARIO[[#This Row],[AJUSTES]]</f>
        <v>71</v>
      </c>
      <c r="G547" s="16">
        <f>IFERROR(_xlfn.XLOOKUP([1]!INVENTARIO[[#This Row],[CODIGO CONCATENADO]],[1]!Tabla1[[CODIGO CONCATENADO ]],[1]!Tabla1[COSTO],,0,-1),"")</f>
        <v>415</v>
      </c>
      <c r="H547" s="16">
        <f>+IFERROR([1]!INVENTARIO[[#This Row],[STOCK (BALANCE)]]*[1]!INVENTARIO[[#This Row],[COSTO UNITARIO]],"")</f>
        <v>29465</v>
      </c>
    </row>
    <row r="548" spans="1:8" x14ac:dyDescent="0.25">
      <c r="A548" s="17">
        <f>IFERROR(_xlfn.XLOOKUP([1]!INVENTARIO[[#This Row],[CODIGO CONCATENADO]],[1]!Tabla1[[CODIGO CONCATENADO ]],[1]!Tabla1[FECHA],,0,-1),"")</f>
        <v>44637</v>
      </c>
      <c r="B548" s="17">
        <f>IFERROR(_xlfn.XLOOKUP([1]!INVENTARIO[[#This Row],[CODIGO CONCATENADO]],[1]!Tabla1[[CODIGO CONCATENADO ]],[1]!Tabla1[FECHA],,0,-1),"")</f>
        <v>44637</v>
      </c>
      <c r="C548" s="18" t="str">
        <f>+[1]!Tabla3[[#This Row],[Secuencia]]</f>
        <v>MAY0031</v>
      </c>
      <c r="D548" s="19" t="str">
        <f>+[1]!Tabla3[[#This Row],[Descripcion]]</f>
        <v>FUNDAS NEGRAS PLASTICA DE 30 GL.  100/1</v>
      </c>
      <c r="E548" s="18" t="str">
        <f>+[1]!Tabla3[[#This Row],[Unidad de medida]]</f>
        <v>PAQUETE</v>
      </c>
      <c r="F548" s="20">
        <f>+[1]!INVENTARIO[[#This Row],[CANTIDAD INICIAL]]+[1]!INVENTARIO[[#This Row],[ENTRADAS]]-[1]!INVENTARIO[[#This Row],[SALIDAS]]+[1]!INVENTARIO[[#This Row],[AJUSTES]]</f>
        <v>97</v>
      </c>
      <c r="G548" s="21">
        <f>IFERROR(_xlfn.XLOOKUP([1]!INVENTARIO[[#This Row],[CODIGO CONCATENADO]],[1]!Tabla1[[CODIGO CONCATENADO ]],[1]!Tabla1[COSTO],,0,-1),"")</f>
        <v>295</v>
      </c>
      <c r="H548" s="21">
        <f>+IFERROR([1]!INVENTARIO[[#This Row],[STOCK (BALANCE)]]*[1]!INVENTARIO[[#This Row],[COSTO UNITARIO]],"")</f>
        <v>28615</v>
      </c>
    </row>
    <row r="549" spans="1:8" x14ac:dyDescent="0.25">
      <c r="A549" s="12">
        <f>IFERROR(_xlfn.XLOOKUP([1]!INVENTARIO[[#This Row],[CODIGO CONCATENADO]],[1]!Tabla1[[CODIGO CONCATENADO ]],[1]!Tabla1[FECHA],,0,-1),"")</f>
        <v>44650</v>
      </c>
      <c r="B549" s="12">
        <f>IFERROR(_xlfn.XLOOKUP([1]!INVENTARIO[[#This Row],[CODIGO CONCATENADO]],[1]!Tabla1[[CODIGO CONCATENADO ]],[1]!Tabla1[FECHA],,0,-1),"")</f>
        <v>44650</v>
      </c>
      <c r="C549" s="13" t="str">
        <f>+[1]!Tabla3[[#This Row],[Secuencia]]</f>
        <v>MAY0032</v>
      </c>
      <c r="D549" s="14" t="str">
        <f>+[1]!Tabla3[[#This Row],[Descripcion]]</f>
        <v>FUNDAS 17X22  NEGRAS (FARDO 100/1)</v>
      </c>
      <c r="E549" s="13" t="str">
        <f>+[1]!Tabla3[[#This Row],[Unidad de medida]]</f>
        <v>FARDOS</v>
      </c>
      <c r="F549" s="15">
        <f>+[1]!INVENTARIO[[#This Row],[CANTIDAD INICIAL]]+[1]!INVENTARIO[[#This Row],[ENTRADAS]]-[1]!INVENTARIO[[#This Row],[SALIDAS]]+[1]!INVENTARIO[[#This Row],[AJUSTES]]</f>
        <v>91</v>
      </c>
      <c r="G549" s="16">
        <f>IFERROR(_xlfn.XLOOKUP([1]!INVENTARIO[[#This Row],[CODIGO CONCATENADO]],[1]!Tabla1[[CODIGO CONCATENADO ]],[1]!Tabla1[COSTO],,0,-1),"")</f>
        <v>95</v>
      </c>
      <c r="H549" s="16">
        <f>+IFERROR([1]!INVENTARIO[[#This Row],[STOCK (BALANCE)]]*[1]!INVENTARIO[[#This Row],[COSTO UNITARIO]],"")</f>
        <v>8645</v>
      </c>
    </row>
    <row r="550" spans="1:8" x14ac:dyDescent="0.25">
      <c r="A550" s="17">
        <f>IFERROR(_xlfn.XLOOKUP([1]!INVENTARIO[[#This Row],[CODIGO CONCATENADO]],[1]!Tabla1[[CODIGO CONCATENADO ]],[1]!Tabla1[FECHA],,0,-1),"")</f>
        <v>44593</v>
      </c>
      <c r="B550" s="17">
        <f>IFERROR(_xlfn.XLOOKUP([1]!INVENTARIO[[#This Row],[CODIGO CONCATENADO]],[1]!Tabla1[[CODIGO CONCATENADO ]],[1]!Tabla1[FECHA],,0,-1),"")</f>
        <v>44593</v>
      </c>
      <c r="C550" s="18" t="str">
        <f>+[1]!Tabla3[[#This Row],[Secuencia]]</f>
        <v>MAY0033</v>
      </c>
      <c r="D550" s="19" t="str">
        <f>+[1]!Tabla3[[#This Row],[Descripcion]]</f>
        <v xml:space="preserve">GALON DE CLORO </v>
      </c>
      <c r="E550" s="18" t="str">
        <f>+[1]!Tabla3[[#This Row],[Unidad de medida]]</f>
        <v>GALON</v>
      </c>
      <c r="F550" s="20">
        <f>+[1]!INVENTARIO[[#This Row],[CANTIDAD INICIAL]]+[1]!INVENTARIO[[#This Row],[ENTRADAS]]-[1]!INVENTARIO[[#This Row],[SALIDAS]]+[1]!INVENTARIO[[#This Row],[AJUSTES]]</f>
        <v>306</v>
      </c>
      <c r="G550" s="21">
        <f>IFERROR(_xlfn.XLOOKUP([1]!INVENTARIO[[#This Row],[CODIGO CONCATENADO]],[1]!Tabla1[[CODIGO CONCATENADO ]],[1]!Tabla1[COSTO],,0,-1),"")</f>
        <v>111.25</v>
      </c>
      <c r="H550" s="21">
        <f>+IFERROR([1]!INVENTARIO[[#This Row],[STOCK (BALANCE)]]*[1]!INVENTARIO[[#This Row],[COSTO UNITARIO]],"")</f>
        <v>34042.5</v>
      </c>
    </row>
    <row r="551" spans="1:8" x14ac:dyDescent="0.25">
      <c r="A551" s="12">
        <f>IFERROR(_xlfn.XLOOKUP([1]!INVENTARIO[[#This Row],[CODIGO CONCATENADO]],[1]!Tabla1[[CODIGO CONCATENADO ]],[1]!Tabla1[FECHA],,0,-1),"")</f>
        <v>44637</v>
      </c>
      <c r="B551" s="12">
        <f>IFERROR(_xlfn.XLOOKUP([1]!INVENTARIO[[#This Row],[CODIGO CONCATENADO]],[1]!Tabla1[[CODIGO CONCATENADO ]],[1]!Tabla1[FECHA],,0,-1),"")</f>
        <v>44637</v>
      </c>
      <c r="C551" s="13" t="str">
        <f>+[1]!Tabla3[[#This Row],[Secuencia]]</f>
        <v>MAY0034</v>
      </c>
      <c r="D551" s="14" t="str">
        <f>+[1]!Tabla3[[#This Row],[Descripcion]]</f>
        <v>GUANTES DOMESTICO (S, M, L, XL)</v>
      </c>
      <c r="E551" s="13" t="str">
        <f>+[1]!Tabla3[[#This Row],[Unidad de medida]]</f>
        <v>PARES</v>
      </c>
      <c r="F551" s="15">
        <f>+[1]!INVENTARIO[[#This Row],[CANTIDAD INICIAL]]+[1]!INVENTARIO[[#This Row],[ENTRADAS]]-[1]!INVENTARIO[[#This Row],[SALIDAS]]+[1]!INVENTARIO[[#This Row],[AJUSTES]]</f>
        <v>82</v>
      </c>
      <c r="G551" s="16">
        <f>IFERROR(_xlfn.XLOOKUP([1]!INVENTARIO[[#This Row],[CODIGO CONCATENADO]],[1]!Tabla1[[CODIGO CONCATENADO ]],[1]!Tabla1[COSTO],,0,-1),"")</f>
        <v>80</v>
      </c>
      <c r="H551" s="16">
        <f>+IFERROR([1]!INVENTARIO[[#This Row],[STOCK (BALANCE)]]*[1]!INVENTARIO[[#This Row],[COSTO UNITARIO]],"")</f>
        <v>6560</v>
      </c>
    </row>
    <row r="552" spans="1:8" x14ac:dyDescent="0.25">
      <c r="A552" s="17">
        <f>IFERROR(_xlfn.XLOOKUP([1]!INVENTARIO[[#This Row],[CODIGO CONCATENADO]],[1]!Tabla1[[CODIGO CONCATENADO ]],[1]!Tabla1[FECHA],,0,-1),"")</f>
        <v>44505</v>
      </c>
      <c r="B552" s="17">
        <f>IFERROR(_xlfn.XLOOKUP([1]!INVENTARIO[[#This Row],[CODIGO CONCATENADO]],[1]!Tabla1[[CODIGO CONCATENADO ]],[1]!Tabla1[FECHA],,0,-1),"")</f>
        <v>44505</v>
      </c>
      <c r="C552" s="18" t="str">
        <f>+[1]!Tabla3[[#This Row],[Secuencia]]</f>
        <v>MAY0035</v>
      </c>
      <c r="D552" s="19" t="str">
        <f>+[1]!Tabla3[[#This Row],[Descripcion]]</f>
        <v>GUANTES PARA JARDINEROS</v>
      </c>
      <c r="E552" s="18" t="str">
        <f>+[1]!Tabla3[[#This Row],[Unidad de medida]]</f>
        <v>PARES</v>
      </c>
      <c r="F552" s="20">
        <f>+[1]!INVENTARIO[[#This Row],[CANTIDAD INICIAL]]+[1]!INVENTARIO[[#This Row],[ENTRADAS]]-[1]!INVENTARIO[[#This Row],[SALIDAS]]+[1]!INVENTARIO[[#This Row],[AJUSTES]]</f>
        <v>21</v>
      </c>
      <c r="G552" s="21">
        <f>IFERROR(_xlfn.XLOOKUP([1]!INVENTARIO[[#This Row],[CODIGO CONCATENADO]],[1]!Tabla1[[CODIGO CONCATENADO ]],[1]!Tabla1[COSTO],,0,-1),"")</f>
        <v>325</v>
      </c>
      <c r="H552" s="21">
        <f>+IFERROR([1]!INVENTARIO[[#This Row],[STOCK (BALANCE)]]*[1]!INVENTARIO[[#This Row],[COSTO UNITARIO]],"")</f>
        <v>6825</v>
      </c>
    </row>
    <row r="553" spans="1:8" x14ac:dyDescent="0.25">
      <c r="A553" s="12">
        <f>IFERROR(_xlfn.XLOOKUP([1]!INVENTARIO[[#This Row],[CODIGO CONCATENADO]],[1]!Tabla1[[CODIGO CONCATENADO ]],[1]!Tabla1[FECHA],,0,-1),"")</f>
        <v>44637</v>
      </c>
      <c r="B553" s="12">
        <f>IFERROR(_xlfn.XLOOKUP([1]!INVENTARIO[[#This Row],[CODIGO CONCATENADO]],[1]!Tabla1[[CODIGO CONCATENADO ]],[1]!Tabla1[FECHA],,0,-1),"")</f>
        <v>44637</v>
      </c>
      <c r="C553" s="13" t="str">
        <f>+[1]!Tabla3[[#This Row],[Secuencia]]</f>
        <v>MAY0036</v>
      </c>
      <c r="D553" s="14" t="str">
        <f>+[1]!Tabla3[[#This Row],[Descripcion]]</f>
        <v>HISOPOS DE BAÑOS CON BASE</v>
      </c>
      <c r="E553" s="13" t="str">
        <f>+[1]!Tabla3[[#This Row],[Unidad de medida]]</f>
        <v>UNIDAD</v>
      </c>
      <c r="F553" s="15">
        <f>+[1]!INVENTARIO[[#This Row],[CANTIDAD INICIAL]]+[1]!INVENTARIO[[#This Row],[ENTRADAS]]-[1]!INVENTARIO[[#This Row],[SALIDAS]]+[1]!INVENTARIO[[#This Row],[AJUSTES]]</f>
        <v>35</v>
      </c>
      <c r="G553" s="16">
        <f>IFERROR(_xlfn.XLOOKUP([1]!INVENTARIO[[#This Row],[CODIGO CONCATENADO]],[1]!Tabla1[[CODIGO CONCATENADO ]],[1]!Tabla1[COSTO],,0,-1),"")</f>
        <v>115</v>
      </c>
      <c r="H553" s="16">
        <f>+IFERROR([1]!INVENTARIO[[#This Row],[STOCK (BALANCE)]]*[1]!INVENTARIO[[#This Row],[COSTO UNITARIO]],"")</f>
        <v>4025</v>
      </c>
    </row>
    <row r="554" spans="1:8" x14ac:dyDescent="0.25">
      <c r="A554" s="17">
        <f>IFERROR(_xlfn.XLOOKUP([1]!INVENTARIO[[#This Row],[CODIGO CONCATENADO]],[1]!Tabla1[[CODIGO CONCATENADO ]],[1]!Tabla1[FECHA],,0,-1),"")</f>
        <v>43397</v>
      </c>
      <c r="B554" s="17">
        <f>IFERROR(_xlfn.XLOOKUP([1]!INVENTARIO[[#This Row],[CODIGO CONCATENADO]],[1]!Tabla1[[CODIGO CONCATENADO ]],[1]!Tabla1[FECHA],,0,-1),"")</f>
        <v>43397</v>
      </c>
      <c r="C554" s="18" t="str">
        <f>+[1]!Tabla3[[#This Row],[Secuencia]]</f>
        <v>MAY0037</v>
      </c>
      <c r="D554" s="19" t="str">
        <f>+[1]!Tabla3[[#This Row],[Descripcion]]</f>
        <v>ILUSTRADOR DE MADERA (CAOBIN) 8 onz</v>
      </c>
      <c r="E554" s="18" t="str">
        <f>+[1]!Tabla3[[#This Row],[Unidad de medida]]</f>
        <v>UND.</v>
      </c>
      <c r="F554" s="20">
        <f>+[1]!INVENTARIO[[#This Row],[CANTIDAD INICIAL]]+[1]!INVENTARIO[[#This Row],[ENTRADAS]]-[1]!INVENTARIO[[#This Row],[SALIDAS]]+[1]!INVENTARIO[[#This Row],[AJUSTES]]</f>
        <v>12</v>
      </c>
      <c r="G554" s="21">
        <f>IFERROR(_xlfn.XLOOKUP([1]!INVENTARIO[[#This Row],[CODIGO CONCATENADO]],[1]!Tabla1[[CODIGO CONCATENADO ]],[1]!Tabla1[COSTO],,0,-1),"")</f>
        <v>218</v>
      </c>
      <c r="H554" s="21">
        <f>+IFERROR([1]!INVENTARIO[[#This Row],[STOCK (BALANCE)]]*[1]!INVENTARIO[[#This Row],[COSTO UNITARIO]],"")</f>
        <v>2616</v>
      </c>
    </row>
    <row r="555" spans="1:8" x14ac:dyDescent="0.25">
      <c r="A555" s="12">
        <f>IFERROR(_xlfn.XLOOKUP([1]!INVENTARIO[[#This Row],[CODIGO CONCATENADO]],[1]!Tabla1[[CODIGO CONCATENADO ]],[1]!Tabla1[FECHA],,0,-1),"")</f>
        <v>44650</v>
      </c>
      <c r="B555" s="12">
        <f>IFERROR(_xlfn.XLOOKUP([1]!INVENTARIO[[#This Row],[CODIGO CONCATENADO]],[1]!Tabla1[[CODIGO CONCATENADO ]],[1]!Tabla1[FECHA],,0,-1),"")</f>
        <v>44650</v>
      </c>
      <c r="C555" s="13" t="str">
        <f>+[1]!Tabla3[[#This Row],[Secuencia]]</f>
        <v>MAY0038</v>
      </c>
      <c r="D555" s="14" t="str">
        <f>+[1]!Tabla3[[#This Row],[Descripcion]]</f>
        <v>JABON LIQUIDO DE CUABA PARA MANOS ACEL</v>
      </c>
      <c r="E555" s="13" t="str">
        <f>+[1]!Tabla3[[#This Row],[Unidad de medida]]</f>
        <v>GALON</v>
      </c>
      <c r="F555" s="15">
        <f>+[1]!INVENTARIO[[#This Row],[CANTIDAD INICIAL]]+[1]!INVENTARIO[[#This Row],[ENTRADAS]]-[1]!INVENTARIO[[#This Row],[SALIDAS]]+[1]!INVENTARIO[[#This Row],[AJUSTES]]</f>
        <v>98</v>
      </c>
      <c r="G555" s="16">
        <f>IFERROR(_xlfn.XLOOKUP([1]!INVENTARIO[[#This Row],[CODIGO CONCATENADO]],[1]!Tabla1[[CODIGO CONCATENADO ]],[1]!Tabla1[COSTO],,0,-1),"")</f>
        <v>94</v>
      </c>
      <c r="H555" s="16">
        <f>+IFERROR([1]!INVENTARIO[[#This Row],[STOCK (BALANCE)]]*[1]!INVENTARIO[[#This Row],[COSTO UNITARIO]],"")</f>
        <v>9212</v>
      </c>
    </row>
    <row r="556" spans="1:8" x14ac:dyDescent="0.25">
      <c r="A556" s="17">
        <f>IFERROR(_xlfn.XLOOKUP([1]!INVENTARIO[[#This Row],[CODIGO CONCATENADO]],[1]!Tabla1[[CODIGO CONCATENADO ]],[1]!Tabla1[FECHA],,0,-1),"")</f>
        <v>44648</v>
      </c>
      <c r="B556" s="17">
        <f>IFERROR(_xlfn.XLOOKUP([1]!INVENTARIO[[#This Row],[CODIGO CONCATENADO]],[1]!Tabla1[[CODIGO CONCATENADO ]],[1]!Tabla1[FECHA],,0,-1),"")</f>
        <v>44648</v>
      </c>
      <c r="C556" s="18" t="str">
        <f>+[1]!Tabla3[[#This Row],[Secuencia]]</f>
        <v>MAY0039</v>
      </c>
      <c r="D556" s="19" t="str">
        <f>+[1]!Tabla3[[#This Row],[Descripcion]]</f>
        <v xml:space="preserve">JABON LIQUIDO PARA LAVAR PLATO </v>
      </c>
      <c r="E556" s="18" t="str">
        <f>+[1]!Tabla3[[#This Row],[Unidad de medida]]</f>
        <v>GALON</v>
      </c>
      <c r="F556" s="20">
        <f>+[1]!INVENTARIO[[#This Row],[CANTIDAD INICIAL]]+[1]!INVENTARIO[[#This Row],[ENTRADAS]]-[1]!INVENTARIO[[#This Row],[SALIDAS]]+[1]!INVENTARIO[[#This Row],[AJUSTES]]</f>
        <v>83</v>
      </c>
      <c r="G556" s="21">
        <f>IFERROR(_xlfn.XLOOKUP([1]!INVENTARIO[[#This Row],[CODIGO CONCATENADO]],[1]!Tabla1[[CODIGO CONCATENADO ]],[1]!Tabla1[COSTO],,0,-1),"")</f>
        <v>94</v>
      </c>
      <c r="H556" s="21">
        <f>+IFERROR([1]!INVENTARIO[[#This Row],[STOCK (BALANCE)]]*[1]!INVENTARIO[[#This Row],[COSTO UNITARIO]],"")</f>
        <v>7802</v>
      </c>
    </row>
    <row r="557" spans="1:8" x14ac:dyDescent="0.25">
      <c r="A557" s="12">
        <f>IFERROR(_xlfn.XLOOKUP([1]!INVENTARIO[[#This Row],[CODIGO CONCATENADO]],[1]!Tabla1[[CODIGO CONCATENADO ]],[1]!Tabla1[FECHA],,0,-1),"")</f>
        <v>44162</v>
      </c>
      <c r="B557" s="12">
        <f>IFERROR(_xlfn.XLOOKUP([1]!INVENTARIO[[#This Row],[CODIGO CONCATENADO]],[1]!Tabla1[[CODIGO CONCATENADO ]],[1]!Tabla1[FECHA],,0,-1),"")</f>
        <v>44162</v>
      </c>
      <c r="C557" s="13" t="str">
        <f>+[1]!Tabla3[[#This Row],[Secuencia]]</f>
        <v>MAY0040</v>
      </c>
      <c r="D557" s="14" t="str">
        <f>+[1]!Tabla3[[#This Row],[Descripcion]]</f>
        <v>LANILLAS FALDOS</v>
      </c>
      <c r="E557" s="13" t="str">
        <f>+[1]!Tabla3[[#This Row],[Unidad de medida]]</f>
        <v>FALDOS</v>
      </c>
      <c r="F557" s="15">
        <f>+[1]!INVENTARIO[[#This Row],[CANTIDAD INICIAL]]+[1]!INVENTARIO[[#This Row],[ENTRADAS]]-[1]!INVENTARIO[[#This Row],[SALIDAS]]+[1]!INVENTARIO[[#This Row],[AJUSTES]]</f>
        <v>1</v>
      </c>
      <c r="G557" s="16">
        <f>IFERROR(_xlfn.XLOOKUP([1]!INVENTARIO[[#This Row],[CODIGO CONCATENADO]],[1]!Tabla1[[CODIGO CONCATENADO ]],[1]!Tabla1[COSTO],,0,-1),"")</f>
        <v>1171.26</v>
      </c>
      <c r="H557" s="16">
        <f>+IFERROR([1]!INVENTARIO[[#This Row],[STOCK (BALANCE)]]*[1]!INVENTARIO[[#This Row],[COSTO UNITARIO]],"")</f>
        <v>1171.26</v>
      </c>
    </row>
    <row r="558" spans="1:8" x14ac:dyDescent="0.25">
      <c r="A558" s="17">
        <f>IFERROR(_xlfn.XLOOKUP([1]!INVENTARIO[[#This Row],[CODIGO CONCATENADO]],[1]!Tabla1[[CODIGO CONCATENADO ]],[1]!Tabla1[FECHA],,0,-1),"")</f>
        <v>44110</v>
      </c>
      <c r="B558" s="17">
        <f>IFERROR(_xlfn.XLOOKUP([1]!INVENTARIO[[#This Row],[CODIGO CONCATENADO]],[1]!Tabla1[[CODIGO CONCATENADO ]],[1]!Tabla1[FECHA],,0,-1),"")</f>
        <v>44110</v>
      </c>
      <c r="C558" s="18" t="str">
        <f>+[1]!Tabla3[[#This Row],[Secuencia]]</f>
        <v>MAY0041</v>
      </c>
      <c r="D558" s="19" t="str">
        <f>+[1]!Tabla3[[#This Row],[Descripcion]]</f>
        <v xml:space="preserve">LIMPIA CRISTAL </v>
      </c>
      <c r="E558" s="18" t="str">
        <f>+[1]!Tabla3[[#This Row],[Unidad de medida]]</f>
        <v>GALON</v>
      </c>
      <c r="F558" s="20">
        <f>+[1]!INVENTARIO[[#This Row],[CANTIDAD INICIAL]]+[1]!INVENTARIO[[#This Row],[ENTRADAS]]-[1]!INVENTARIO[[#This Row],[SALIDAS]]+[1]!INVENTARIO[[#This Row],[AJUSTES]]</f>
        <v>10</v>
      </c>
      <c r="G558" s="21">
        <f>IFERROR(_xlfn.XLOOKUP([1]!INVENTARIO[[#This Row],[CODIGO CONCATENADO]],[1]!Tabla1[[CODIGO CONCATENADO ]],[1]!Tabla1[COSTO],,0,-1),"")</f>
        <v>0</v>
      </c>
      <c r="H558" s="21">
        <f>+IFERROR([1]!INVENTARIO[[#This Row],[STOCK (BALANCE)]]*[1]!INVENTARIO[[#This Row],[COSTO UNITARIO]],"")</f>
        <v>0</v>
      </c>
    </row>
    <row r="559" spans="1:8" x14ac:dyDescent="0.25">
      <c r="A559" s="12">
        <f>IFERROR(_xlfn.XLOOKUP([1]!INVENTARIO[[#This Row],[CODIGO CONCATENADO]],[1]!Tabla1[[CODIGO CONCATENADO ]],[1]!Tabla1[FECHA],,0,-1),"")</f>
        <v>44648</v>
      </c>
      <c r="B559" s="12">
        <f>IFERROR(_xlfn.XLOOKUP([1]!INVENTARIO[[#This Row],[CODIGO CONCATENADO]],[1]!Tabla1[[CODIGO CONCATENADO ]],[1]!Tabla1[FECHA],,0,-1),"")</f>
        <v>44648</v>
      </c>
      <c r="C559" s="13" t="str">
        <f>+[1]!Tabla3[[#This Row],[Secuencia]]</f>
        <v>MAY0042</v>
      </c>
      <c r="D559" s="14" t="str">
        <f>+[1]!Tabla3[[#This Row],[Descripcion]]</f>
        <v>GEL ANTIBACTERIAL GALON BEAU CLEAN</v>
      </c>
      <c r="E559" s="13" t="str">
        <f>+[1]!Tabla3[[#This Row],[Unidad de medida]]</f>
        <v>GALON</v>
      </c>
      <c r="F559" s="15">
        <f>+[1]!INVENTARIO[[#This Row],[CANTIDAD INICIAL]]+[1]!INVENTARIO[[#This Row],[ENTRADAS]]-[1]!INVENTARIO[[#This Row],[SALIDAS]]+[1]!INVENTARIO[[#This Row],[AJUSTES]]</f>
        <v>212</v>
      </c>
      <c r="G559" s="16">
        <f>IFERROR(_xlfn.XLOOKUP([1]!INVENTARIO[[#This Row],[CODIGO CONCATENADO]],[1]!Tabla1[[CODIGO CONCATENADO ]],[1]!Tabla1[COSTO],,0,-1),"")</f>
        <v>370</v>
      </c>
      <c r="H559" s="16">
        <f>+IFERROR([1]!INVENTARIO[[#This Row],[STOCK (BALANCE)]]*[1]!INVENTARIO[[#This Row],[COSTO UNITARIO]],"")</f>
        <v>78440</v>
      </c>
    </row>
    <row r="560" spans="1:8" x14ac:dyDescent="0.25">
      <c r="A560" s="17">
        <f>IFERROR(_xlfn.XLOOKUP([1]!INVENTARIO[[#This Row],[CODIGO CONCATENADO]],[1]!Tabla1[[CODIGO CONCATENADO ]],[1]!Tabla1[FECHA],,0,-1),"")</f>
        <v>44652</v>
      </c>
      <c r="B560" s="17">
        <f>IFERROR(_xlfn.XLOOKUP([1]!INVENTARIO[[#This Row],[CODIGO CONCATENADO]],[1]!Tabla1[[CODIGO CONCATENADO ]],[1]!Tabla1[FECHA],,0,-1),"")</f>
        <v>44652</v>
      </c>
      <c r="C560" s="18" t="str">
        <f>+[1]!Tabla3[[#This Row],[Secuencia]]</f>
        <v>MAY0043</v>
      </c>
      <c r="D560" s="19" t="str">
        <f>+[1]!Tabla3[[#This Row],[Descripcion]]</f>
        <v xml:space="preserve">MASCARILLAS QUIRURGICAS </v>
      </c>
      <c r="E560" s="18" t="str">
        <f>+[1]!Tabla3[[#This Row],[Unidad de medida]]</f>
        <v>UNIDAD</v>
      </c>
      <c r="F560" s="20">
        <f>+[1]!INVENTARIO[[#This Row],[CANTIDAD INICIAL]]+[1]!INVENTARIO[[#This Row],[ENTRADAS]]-[1]!INVENTARIO[[#This Row],[SALIDAS]]+[1]!INVENTARIO[[#This Row],[AJUSTES]]</f>
        <v>2450</v>
      </c>
      <c r="G560" s="21">
        <f>IFERROR(_xlfn.XLOOKUP([1]!INVENTARIO[[#This Row],[CODIGO CONCATENADO]],[1]!Tabla1[[CODIGO CONCATENADO ]],[1]!Tabla1[COSTO],,0,-1),"")</f>
        <v>3</v>
      </c>
      <c r="H560" s="21">
        <f>+IFERROR([1]!INVENTARIO[[#This Row],[STOCK (BALANCE)]]*[1]!INVENTARIO[[#This Row],[COSTO UNITARIO]],"")</f>
        <v>7350</v>
      </c>
    </row>
    <row r="561" spans="1:8" x14ac:dyDescent="0.25">
      <c r="A561" s="12">
        <f>IFERROR(_xlfn.XLOOKUP([1]!INVENTARIO[[#This Row],[CODIGO CONCATENADO]],[1]!Tabla1[[CODIGO CONCATENADO ]],[1]!Tabla1[FECHA],,0,-1),"")</f>
        <v>43509</v>
      </c>
      <c r="B561" s="12">
        <f>IFERROR(_xlfn.XLOOKUP([1]!INVENTARIO[[#This Row],[CODIGO CONCATENADO]],[1]!Tabla1[[CODIGO CONCATENADO ]],[1]!Tabla1[FECHA],,0,-1),"")</f>
        <v>43509</v>
      </c>
      <c r="C561" s="13" t="str">
        <f>+[1]!Tabla3[[#This Row],[Secuencia]]</f>
        <v>MAY0044</v>
      </c>
      <c r="D561" s="14" t="str">
        <f>+[1]!Tabla3[[#This Row],[Descripcion]]</f>
        <v>PALITAS RECOGEDORAS CON SUJETADOR DE ESCOBA</v>
      </c>
      <c r="E561" s="13" t="str">
        <f>+[1]!Tabla3[[#This Row],[Unidad de medida]]</f>
        <v>UNIDAD</v>
      </c>
      <c r="F561" s="15">
        <f>+[1]!INVENTARIO[[#This Row],[CANTIDAD INICIAL]]+[1]!INVENTARIO[[#This Row],[ENTRADAS]]-[1]!INVENTARIO[[#This Row],[SALIDAS]]+[1]!INVENTARIO[[#This Row],[AJUSTES]]</f>
        <v>21</v>
      </c>
      <c r="G561" s="16">
        <f>IFERROR(_xlfn.XLOOKUP([1]!INVENTARIO[[#This Row],[CODIGO CONCATENADO]],[1]!Tabla1[[CODIGO CONCATENADO ]],[1]!Tabla1[COSTO],,0,-1),"")</f>
        <v>135</v>
      </c>
      <c r="H561" s="16">
        <f>+IFERROR([1]!INVENTARIO[[#This Row],[STOCK (BALANCE)]]*[1]!INVENTARIO[[#This Row],[COSTO UNITARIO]],"")</f>
        <v>2835</v>
      </c>
    </row>
    <row r="562" spans="1:8" x14ac:dyDescent="0.25">
      <c r="A562" s="17">
        <f>IFERROR(_xlfn.XLOOKUP([1]!INVENTARIO[[#This Row],[CODIGO CONCATENADO]],[1]!Tabla1[[CODIGO CONCATENADO ]],[1]!Tabla1[FECHA],,0,-1),"")</f>
        <v>43080</v>
      </c>
      <c r="B562" s="17">
        <f>IFERROR(_xlfn.XLOOKUP([1]!INVENTARIO[[#This Row],[CODIGO CONCATENADO]],[1]!Tabla1[[CODIGO CONCATENADO ]],[1]!Tabla1[FECHA],,0,-1),"")</f>
        <v>43080</v>
      </c>
      <c r="C562" s="18" t="str">
        <f>+[1]!Tabla3[[#This Row],[Secuencia]]</f>
        <v>MAY0045</v>
      </c>
      <c r="D562" s="19" t="str">
        <f>+[1]!Tabla3[[#This Row],[Descripcion]]</f>
        <v>PAÑITO DE COCINA POR JUEGO DE 3 PIEZAS</v>
      </c>
      <c r="E562" s="18" t="str">
        <f>+[1]!Tabla3[[#This Row],[Unidad de medida]]</f>
        <v>JUEGOS</v>
      </c>
      <c r="F562" s="20">
        <f>+[1]!INVENTARIO[[#This Row],[CANTIDAD INICIAL]]+[1]!INVENTARIO[[#This Row],[ENTRADAS]]-[1]!INVENTARIO[[#This Row],[SALIDAS]]+[1]!INVENTARIO[[#This Row],[AJUSTES]]</f>
        <v>180</v>
      </c>
      <c r="G562" s="21">
        <f>IFERROR(_xlfn.XLOOKUP([1]!INVENTARIO[[#This Row],[CODIGO CONCATENADO]],[1]!Tabla1[[CODIGO CONCATENADO ]],[1]!Tabla1[COSTO],,0,-1),"")</f>
        <v>0</v>
      </c>
      <c r="H562" s="21">
        <f>+IFERROR([1]!INVENTARIO[[#This Row],[STOCK (BALANCE)]]*[1]!INVENTARIO[[#This Row],[COSTO UNITARIO]],"")</f>
        <v>0</v>
      </c>
    </row>
    <row r="563" spans="1:8" x14ac:dyDescent="0.25">
      <c r="A563" s="12">
        <f>IFERROR(_xlfn.XLOOKUP([1]!INVENTARIO[[#This Row],[CODIGO CONCATENADO]],[1]!Tabla1[[CODIGO CONCATENADO ]],[1]!Tabla1[FECHA],,0,-1),"")</f>
        <v>43633</v>
      </c>
      <c r="B563" s="12">
        <f>IFERROR(_xlfn.XLOOKUP([1]!INVENTARIO[[#This Row],[CODIGO CONCATENADO]],[1]!Tabla1[[CODIGO CONCATENADO ]],[1]!Tabla1[FECHA],,0,-1),"")</f>
        <v>43633</v>
      </c>
      <c r="C563" s="13" t="str">
        <f>+[1]!Tabla3[[#This Row],[Secuencia]]</f>
        <v>MAY0046</v>
      </c>
      <c r="D563" s="14" t="str">
        <f>+[1]!Tabla3[[#This Row],[Descripcion]]</f>
        <v>PAPEL HIGIENICO SCOTT DOBLE 24/1</v>
      </c>
      <c r="E563" s="13" t="str">
        <f>+[1]!Tabla3[[#This Row],[Unidad de medida]]</f>
        <v>PAQUETE</v>
      </c>
      <c r="F563" s="15">
        <f>+[1]!INVENTARIO[[#This Row],[CANTIDAD INICIAL]]+[1]!INVENTARIO[[#This Row],[ENTRADAS]]-[1]!INVENTARIO[[#This Row],[SALIDAS]]+[1]!INVENTARIO[[#This Row],[AJUSTES]]</f>
        <v>2</v>
      </c>
      <c r="G563" s="16">
        <f>IFERROR(_xlfn.XLOOKUP([1]!INVENTARIO[[#This Row],[CODIGO CONCATENADO]],[1]!Tabla1[[CODIGO CONCATENADO ]],[1]!Tabla1[COSTO],,0,-1),"")</f>
        <v>23.333333333333332</v>
      </c>
      <c r="H563" s="16">
        <f>+IFERROR([1]!INVENTARIO[[#This Row],[STOCK (BALANCE)]]*[1]!INVENTARIO[[#This Row],[COSTO UNITARIO]],"")</f>
        <v>46.666666666666664</v>
      </c>
    </row>
    <row r="564" spans="1:8" x14ac:dyDescent="0.25">
      <c r="A564" s="17">
        <f>IFERROR(_xlfn.XLOOKUP([1]!INVENTARIO[[#This Row],[CODIGO CONCATENADO]],[1]!Tabla1[[CODIGO CONCATENADO ]],[1]!Tabla1[FECHA],,0,-1),"")</f>
        <v>43633</v>
      </c>
      <c r="B564" s="17">
        <f>IFERROR(_xlfn.XLOOKUP([1]!INVENTARIO[[#This Row],[CODIGO CONCATENADO]],[1]!Tabla1[[CODIGO CONCATENADO ]],[1]!Tabla1[FECHA],,0,-1),"")</f>
        <v>43633</v>
      </c>
      <c r="C564" s="18" t="str">
        <f>+[1]!Tabla3[[#This Row],[Secuencia]]</f>
        <v>MAY0047</v>
      </c>
      <c r="D564" s="19" t="str">
        <f>+[1]!Tabla3[[#This Row],[Descripcion]]</f>
        <v xml:space="preserve">PAPEL JUMBO JUNIOR TIPO DISCO </v>
      </c>
      <c r="E564" s="18" t="str">
        <f>+[1]!Tabla3[[#This Row],[Unidad de medida]]</f>
        <v>ROLLOS</v>
      </c>
      <c r="F564" s="20">
        <f>+[1]!INVENTARIO[[#This Row],[CANTIDAD INICIAL]]+[1]!INVENTARIO[[#This Row],[ENTRADAS]]-[1]!INVENTARIO[[#This Row],[SALIDAS]]+[1]!INVENTARIO[[#This Row],[AJUSTES]]</f>
        <v>0</v>
      </c>
      <c r="G564" s="21">
        <f>IFERROR(_xlfn.XLOOKUP([1]!INVENTARIO[[#This Row],[CODIGO CONCATENADO]],[1]!Tabla1[[CODIGO CONCATENADO ]],[1]!Tabla1[COSTO],,0,-1),"")</f>
        <v>83.583333333333329</v>
      </c>
      <c r="H564" s="21">
        <f>+IFERROR([1]!INVENTARIO[[#This Row],[STOCK (BALANCE)]]*[1]!INVENTARIO[[#This Row],[COSTO UNITARIO]],"")</f>
        <v>0</v>
      </c>
    </row>
    <row r="565" spans="1:8" x14ac:dyDescent="0.25">
      <c r="A565" s="12">
        <f>IFERROR(_xlfn.XLOOKUP([1]!INVENTARIO[[#This Row],[CODIGO CONCATENADO]],[1]!Tabla1[[CODIGO CONCATENADO ]],[1]!Tabla1[FECHA],,0,-1),"")</f>
        <v>44648</v>
      </c>
      <c r="B565" s="12">
        <f>IFERROR(_xlfn.XLOOKUP([1]!INVENTARIO[[#This Row],[CODIGO CONCATENADO]],[1]!Tabla1[[CODIGO CONCATENADO ]],[1]!Tabla1[FECHA],,0,-1),"")</f>
        <v>44648</v>
      </c>
      <c r="C565" s="13" t="str">
        <f>+[1]!Tabla3[[#This Row],[Secuencia]]</f>
        <v>MAY0048</v>
      </c>
      <c r="D565" s="14" t="str">
        <f>+[1]!Tabla3[[#This Row],[Descripcion]]</f>
        <v>PAPEL TOALLA P/BAÑOS 6/1</v>
      </c>
      <c r="E565" s="13" t="str">
        <f>+[1]!Tabla3[[#This Row],[Unidad de medida]]</f>
        <v>ROLLOS</v>
      </c>
      <c r="F565" s="15">
        <f>+[1]!INVENTARIO[[#This Row],[CANTIDAD INICIAL]]+[1]!INVENTARIO[[#This Row],[ENTRADAS]]-[1]!INVENTARIO[[#This Row],[SALIDAS]]+[1]!INVENTARIO[[#This Row],[AJUSTES]]</f>
        <v>151</v>
      </c>
      <c r="G565" s="16">
        <f>IFERROR(_xlfn.XLOOKUP([1]!INVENTARIO[[#This Row],[CODIGO CONCATENADO]],[1]!Tabla1[[CODIGO CONCATENADO ]],[1]!Tabla1[COSTO],,0,-1),"")</f>
        <v>105</v>
      </c>
      <c r="H565" s="16">
        <f>+IFERROR([1]!INVENTARIO[[#This Row],[STOCK (BALANCE)]]*[1]!INVENTARIO[[#This Row],[COSTO UNITARIO]],"")</f>
        <v>15855</v>
      </c>
    </row>
    <row r="566" spans="1:8" x14ac:dyDescent="0.25">
      <c r="A566" s="17">
        <f>IFERROR(_xlfn.XLOOKUP([1]!INVENTARIO[[#This Row],[CODIGO CONCATENADO]],[1]!Tabla1[[CODIGO CONCATENADO ]],[1]!Tabla1[FECHA],,0,-1),"")</f>
        <v>44267</v>
      </c>
      <c r="B566" s="17">
        <f>IFERROR(_xlfn.XLOOKUP([1]!INVENTARIO[[#This Row],[CODIGO CONCATENADO]],[1]!Tabla1[[CODIGO CONCATENADO ]],[1]!Tabla1[FECHA],,0,-1),"")</f>
        <v>44267</v>
      </c>
      <c r="C566" s="18" t="str">
        <f>+[1]!Tabla3[[#This Row],[Secuencia]]</f>
        <v>MAY0049</v>
      </c>
      <c r="D566" s="19" t="str">
        <f>+[1]!Tabla3[[#This Row],[Descripcion]]</f>
        <v>PAPEL JUMBO JUNIOR TIPO DISCO  (NIVEO)</v>
      </c>
      <c r="E566" s="18" t="str">
        <f>+[1]!Tabla3[[#This Row],[Unidad de medida]]</f>
        <v>ROLLOS</v>
      </c>
      <c r="F566" s="20">
        <f>+[1]!INVENTARIO[[#This Row],[CANTIDAD INICIAL]]+[1]!INVENTARIO[[#This Row],[ENTRADAS]]-[1]!INVENTARIO[[#This Row],[SALIDAS]]+[1]!INVENTARIO[[#This Row],[AJUSTES]]</f>
        <v>1992</v>
      </c>
      <c r="G566" s="21">
        <f>IFERROR(_xlfn.XLOOKUP([1]!INVENTARIO[[#This Row],[CODIGO CONCATENADO]],[1]!Tabla1[[CODIGO CONCATENADO ]],[1]!Tabla1[COSTO],,0,-1),"")</f>
        <v>82.5</v>
      </c>
      <c r="H566" s="21">
        <f>+IFERROR([1]!INVENTARIO[[#This Row],[STOCK (BALANCE)]]*[1]!INVENTARIO[[#This Row],[COSTO UNITARIO]],"")</f>
        <v>164340</v>
      </c>
    </row>
    <row r="567" spans="1:8" x14ac:dyDescent="0.25">
      <c r="A567" s="12">
        <f>IFERROR(_xlfn.XLOOKUP([1]!INVENTARIO[[#This Row],[CODIGO CONCATENADO]],[1]!Tabla1[[CODIGO CONCATENADO ]],[1]!Tabla1[FECHA],,0,-1),"")</f>
        <v>44267</v>
      </c>
      <c r="B567" s="12">
        <f>IFERROR(_xlfn.XLOOKUP([1]!INVENTARIO[[#This Row],[CODIGO CONCATENADO]],[1]!Tabla1[[CODIGO CONCATENADO ]],[1]!Tabla1[FECHA],,0,-1),"")</f>
        <v>44267</v>
      </c>
      <c r="C567" s="13" t="str">
        <f>+[1]!Tabla3[[#This Row],[Secuencia]]</f>
        <v>MAY0050</v>
      </c>
      <c r="D567" s="14" t="str">
        <f>+[1]!Tabla3[[#This Row],[Descripcion]]</f>
        <v>PAPEL TOALLA P/BAÑOS 6/1 (NIVEO)</v>
      </c>
      <c r="E567" s="13" t="str">
        <f>+[1]!Tabla3[[#This Row],[Unidad de medida]]</f>
        <v>ROLLOS</v>
      </c>
      <c r="F567" s="15">
        <f>+[1]!INVENTARIO[[#This Row],[CANTIDAD INICIAL]]+[1]!INVENTARIO[[#This Row],[ENTRADAS]]-[1]!INVENTARIO[[#This Row],[SALIDAS]]+[1]!INVENTARIO[[#This Row],[AJUSTES]]</f>
        <v>0</v>
      </c>
      <c r="G567" s="16">
        <f>IFERROR(_xlfn.XLOOKUP([1]!INVENTARIO[[#This Row],[CODIGO CONCATENADO]],[1]!Tabla1[[CODIGO CONCATENADO ]],[1]!Tabla1[COSTO],,0,-1),"")</f>
        <v>136.66666666666666</v>
      </c>
      <c r="H567" s="16">
        <f>+IFERROR([1]!INVENTARIO[[#This Row],[STOCK (BALANCE)]]*[1]!INVENTARIO[[#This Row],[COSTO UNITARIO]],"")</f>
        <v>0</v>
      </c>
    </row>
    <row r="568" spans="1:8" x14ac:dyDescent="0.25">
      <c r="A568" s="17">
        <f>IFERROR(_xlfn.XLOOKUP([1]!INVENTARIO[[#This Row],[CODIGO CONCATENADO]],[1]!Tabla1[[CODIGO CONCATENADO ]],[1]!Tabla1[FECHA],,0,-1),"")</f>
        <v>44637</v>
      </c>
      <c r="B568" s="17">
        <f>IFERROR(_xlfn.XLOOKUP([1]!INVENTARIO[[#This Row],[CODIGO CONCATENADO]],[1]!Tabla1[[CODIGO CONCATENADO ]],[1]!Tabla1[FECHA],,0,-1),"")</f>
        <v>44637</v>
      </c>
      <c r="C568" s="18" t="str">
        <f>+[1]!Tabla3[[#This Row],[Secuencia]]</f>
        <v>MAY0051</v>
      </c>
      <c r="D568" s="19" t="str">
        <f>+[1]!Tabla3[[#This Row],[Descripcion]]</f>
        <v>PIEDRA AMBIENTADORA PARA BAÑO VIRGINIA</v>
      </c>
      <c r="E568" s="18" t="str">
        <f>+[1]!Tabla3[[#This Row],[Unidad de medida]]</f>
        <v>UNIDAD</v>
      </c>
      <c r="F568" s="20">
        <f>+[1]!INVENTARIO[[#This Row],[CANTIDAD INICIAL]]+[1]!INVENTARIO[[#This Row],[ENTRADAS]]-[1]!INVENTARIO[[#This Row],[SALIDAS]]+[1]!INVENTARIO[[#This Row],[AJUSTES]]</f>
        <v>96</v>
      </c>
      <c r="G568" s="21">
        <f>IFERROR(_xlfn.XLOOKUP([1]!INVENTARIO[[#This Row],[CODIGO CONCATENADO]],[1]!Tabla1[[CODIGO CONCATENADO ]],[1]!Tabla1[COSTO],,0,-1),"")</f>
        <v>50</v>
      </c>
      <c r="H568" s="21">
        <f>+IFERROR([1]!INVENTARIO[[#This Row],[STOCK (BALANCE)]]*[1]!INVENTARIO[[#This Row],[COSTO UNITARIO]],"")</f>
        <v>4800</v>
      </c>
    </row>
    <row r="569" spans="1:8" x14ac:dyDescent="0.25">
      <c r="A569" s="12">
        <f>IFERROR(_xlfn.XLOOKUP([1]!INVENTARIO[[#This Row],[CODIGO CONCATENADO]],[1]!Tabla1[[CODIGO CONCATENADO ]],[1]!Tabla1[FECHA],,0,-1),"")</f>
        <v>44505</v>
      </c>
      <c r="B569" s="12">
        <f>IFERROR(_xlfn.XLOOKUP([1]!INVENTARIO[[#This Row],[CODIGO CONCATENADO]],[1]!Tabla1[[CODIGO CONCATENADO ]],[1]!Tabla1[FECHA],,0,-1),"")</f>
        <v>44505</v>
      </c>
      <c r="C569" s="13" t="str">
        <f>+[1]!Tabla3[[#This Row],[Secuencia]]</f>
        <v>MAY0052</v>
      </c>
      <c r="D569" s="14" t="str">
        <f>+[1]!Tabla3[[#This Row],[Descripcion]]</f>
        <v>PIEDRA AMBIENTADORA PARA BAÑO FRESH</v>
      </c>
      <c r="E569" s="13" t="str">
        <f>+[1]!Tabla3[[#This Row],[Unidad de medida]]</f>
        <v>UNIDAD</v>
      </c>
      <c r="F569" s="15">
        <f>+[1]!INVENTARIO[[#This Row],[CANTIDAD INICIAL]]+[1]!INVENTARIO[[#This Row],[ENTRADAS]]-[1]!INVENTARIO[[#This Row],[SALIDAS]]+[1]!INVENTARIO[[#This Row],[AJUSTES]]</f>
        <v>0</v>
      </c>
      <c r="G569" s="16">
        <f>IFERROR(_xlfn.XLOOKUP([1]!INVENTARIO[[#This Row],[CODIGO CONCATENADO]],[1]!Tabla1[[CODIGO CONCATENADO ]],[1]!Tabla1[COSTO],,0,-1),"")</f>
        <v>60</v>
      </c>
      <c r="H569" s="16">
        <f>+IFERROR([1]!INVENTARIO[[#This Row],[STOCK (BALANCE)]]*[1]!INVENTARIO[[#This Row],[COSTO UNITARIO]],"")</f>
        <v>0</v>
      </c>
    </row>
    <row r="570" spans="1:8" x14ac:dyDescent="0.25">
      <c r="A570" s="17">
        <f>IFERROR(_xlfn.XLOOKUP([1]!INVENTARIO[[#This Row],[CODIGO CONCATENADO]],[1]!Tabla1[[CODIGO CONCATENADO ]],[1]!Tabla1[FECHA],,0,-1),"")</f>
        <v>43633</v>
      </c>
      <c r="B570" s="17">
        <f>IFERROR(_xlfn.XLOOKUP([1]!INVENTARIO[[#This Row],[CODIGO CONCATENADO]],[1]!Tabla1[[CODIGO CONCATENADO ]],[1]!Tabla1[FECHA],,0,-1),"")</f>
        <v>43633</v>
      </c>
      <c r="C570" s="18" t="str">
        <f>+[1]!Tabla3[[#This Row],[Secuencia]]</f>
        <v>MAY0053</v>
      </c>
      <c r="D570" s="19" t="str">
        <f>+[1]!Tabla3[[#This Row],[Descripcion]]</f>
        <v>SACOS DE ACE</v>
      </c>
      <c r="E570" s="18" t="str">
        <f>+[1]!Tabla3[[#This Row],[Unidad de medida]]</f>
        <v>UNIDAD</v>
      </c>
      <c r="F570" s="20">
        <f>+[1]!INVENTARIO[[#This Row],[CANTIDAD INICIAL]]+[1]!INVENTARIO[[#This Row],[ENTRADAS]]-[1]!INVENTARIO[[#This Row],[SALIDAS]]+[1]!INVENTARIO[[#This Row],[AJUSTES]]</f>
        <v>0</v>
      </c>
      <c r="G570" s="21">
        <f>IFERROR(_xlfn.XLOOKUP([1]!INVENTARIO[[#This Row],[CODIGO CONCATENADO]],[1]!Tabla1[[CODIGO CONCATENADO ]],[1]!Tabla1[COSTO],,0,-1),"")</f>
        <v>879.3</v>
      </c>
      <c r="H570" s="21">
        <f>+IFERROR([1]!INVENTARIO[[#This Row],[STOCK (BALANCE)]]*[1]!INVENTARIO[[#This Row],[COSTO UNITARIO]],"")</f>
        <v>0</v>
      </c>
    </row>
    <row r="571" spans="1:8" x14ac:dyDescent="0.25">
      <c r="A571" s="12">
        <f>IFERROR(_xlfn.XLOOKUP([1]!INVENTARIO[[#This Row],[CODIGO CONCATENADO]],[1]!Tabla1[[CODIGO CONCATENADO ]],[1]!Tabla1[FECHA],,0,-1),"")</f>
        <v>44677</v>
      </c>
      <c r="B571" s="12">
        <f>IFERROR(_xlfn.XLOOKUP([1]!INVENTARIO[[#This Row],[CODIGO CONCATENADO]],[1]!Tabla1[[CODIGO CONCATENADO ]],[1]!Tabla1[FECHA],,0,-1),"")</f>
        <v>44677</v>
      </c>
      <c r="C571" s="13" t="str">
        <f>+[1]!Tabla3[[#This Row],[Secuencia]]</f>
        <v>MAY0054</v>
      </c>
      <c r="D571" s="14" t="str">
        <f>+[1]!Tabla3[[#This Row],[Descripcion]]</f>
        <v>SACOS DE ACE (DETERGENTE EN POLVO YA) 30 LIBRAS</v>
      </c>
      <c r="E571" s="13" t="str">
        <f>+[1]!Tabla3[[#This Row],[Unidad de medida]]</f>
        <v>LIBRAS</v>
      </c>
      <c r="F571" s="15">
        <f>+[1]!INVENTARIO[[#This Row],[CANTIDAD INICIAL]]+[1]!INVENTARIO[[#This Row],[ENTRADAS]]-[1]!INVENTARIO[[#This Row],[SALIDAS]]+[1]!INVENTARIO[[#This Row],[AJUSTES]]</f>
        <v>300</v>
      </c>
      <c r="G571" s="16">
        <f>IFERROR(_xlfn.XLOOKUP([1]!INVENTARIO[[#This Row],[CODIGO CONCATENADO]],[1]!Tabla1[[CODIGO CONCATENADO ]],[1]!Tabla1[COSTO],,0,-1),"")</f>
        <v>29.333333333333332</v>
      </c>
      <c r="H571" s="16">
        <f>+IFERROR([1]!INVENTARIO[[#This Row],[STOCK (BALANCE)]]*[1]!INVENTARIO[[#This Row],[COSTO UNITARIO]],"")</f>
        <v>8800</v>
      </c>
    </row>
    <row r="572" spans="1:8" x14ac:dyDescent="0.25">
      <c r="A572" s="17">
        <f>IFERROR(_xlfn.XLOOKUP([1]!INVENTARIO[[#This Row],[CODIGO CONCATENADO]],[1]!Tabla1[[CODIGO CONCATENADO ]],[1]!Tabla1[FECHA],,0,-1),"")</f>
        <v>44505</v>
      </c>
      <c r="B572" s="17">
        <f>IFERROR(_xlfn.XLOOKUP([1]!INVENTARIO[[#This Row],[CODIGO CONCATENADO]],[1]!Tabla1[[CODIGO CONCATENADO ]],[1]!Tabla1[FECHA],,0,-1),"")</f>
        <v>44505</v>
      </c>
      <c r="C572" s="18" t="str">
        <f>+[1]!Tabla3[[#This Row],[Secuencia]]</f>
        <v>MAY0055</v>
      </c>
      <c r="D572" s="19" t="str">
        <f>+[1]!Tabla3[[#This Row],[Descripcion]]</f>
        <v>SACOS DE ACE (DETERGENTE EN POLVO) 30 LIBRAS</v>
      </c>
      <c r="E572" s="18" t="str">
        <f>+[1]!Tabla3[[#This Row],[Unidad de medida]]</f>
        <v>SACOS</v>
      </c>
      <c r="F572" s="20">
        <f>+[1]!INVENTARIO[[#This Row],[CANTIDAD INICIAL]]+[1]!INVENTARIO[[#This Row],[ENTRADAS]]-[1]!INVENTARIO[[#This Row],[SALIDAS]]+[1]!INVENTARIO[[#This Row],[AJUSTES]]</f>
        <v>3</v>
      </c>
      <c r="G572" s="21">
        <f>IFERROR(_xlfn.XLOOKUP([1]!INVENTARIO[[#This Row],[CODIGO CONCATENADO]],[1]!Tabla1[[CODIGO CONCATENADO ]],[1]!Tabla1[COSTO],,0,-1),"")</f>
        <v>885</v>
      </c>
      <c r="H572" s="21">
        <f>+IFERROR([1]!INVENTARIO[[#This Row],[STOCK (BALANCE)]]*[1]!INVENTARIO[[#This Row],[COSTO UNITARIO]],"")</f>
        <v>2655</v>
      </c>
    </row>
    <row r="573" spans="1:8" x14ac:dyDescent="0.25">
      <c r="A573" s="12">
        <f>IFERROR(_xlfn.XLOOKUP([1]!INVENTARIO[[#This Row],[CODIGO CONCATENADO]],[1]!Tabla1[[CODIGO CONCATENADO ]],[1]!Tabla1[FECHA],,0,-1),"")</f>
        <v>43192</v>
      </c>
      <c r="B573" s="12">
        <f>IFERROR(_xlfn.XLOOKUP([1]!INVENTARIO[[#This Row],[CODIGO CONCATENADO]],[1]!Tabla1[[CODIGO CONCATENADO ]],[1]!Tabla1[FECHA],,0,-1),"")</f>
        <v>43192</v>
      </c>
      <c r="C573" s="13" t="str">
        <f>+[1]!Tabla3[[#This Row],[Secuencia]]</f>
        <v>MAY0056</v>
      </c>
      <c r="D573" s="14" t="str">
        <f>+[1]!Tabla3[[#This Row],[Descripcion]]</f>
        <v>SEÑALIZACION PARA PISO MOJADO</v>
      </c>
      <c r="E573" s="13" t="str">
        <f>+[1]!Tabla3[[#This Row],[Unidad de medida]]</f>
        <v>UNIDAD</v>
      </c>
      <c r="F573" s="15">
        <f>+[1]!INVENTARIO[[#This Row],[CANTIDAD INICIAL]]+[1]!INVENTARIO[[#This Row],[ENTRADAS]]-[1]!INVENTARIO[[#This Row],[SALIDAS]]+[1]!INVENTARIO[[#This Row],[AJUSTES]]</f>
        <v>35</v>
      </c>
      <c r="G573" s="16">
        <f>IFERROR(_xlfn.XLOOKUP([1]!INVENTARIO[[#This Row],[CODIGO CONCATENADO]],[1]!Tabla1[[CODIGO CONCATENADO ]],[1]!Tabla1[COSTO],,0,-1),"")</f>
        <v>560</v>
      </c>
      <c r="H573" s="16">
        <f>+IFERROR([1]!INVENTARIO[[#This Row],[STOCK (BALANCE)]]*[1]!INVENTARIO[[#This Row],[COSTO UNITARIO]],"")</f>
        <v>19600</v>
      </c>
    </row>
    <row r="574" spans="1:8" x14ac:dyDescent="0.25">
      <c r="A574" s="17">
        <f>IFERROR(_xlfn.XLOOKUP([1]!INVENTARIO[[#This Row],[CODIGO CONCATENADO]],[1]!Tabla1[[CODIGO CONCATENADO ]],[1]!Tabla1[FECHA],,0,-1),"")</f>
        <v>43633</v>
      </c>
      <c r="B574" s="17">
        <f>IFERROR(_xlfn.XLOOKUP([1]!INVENTARIO[[#This Row],[CODIGO CONCATENADO]],[1]!Tabla1[[CODIGO CONCATENADO ]],[1]!Tabla1[FECHA],,0,-1),"")</f>
        <v>43633</v>
      </c>
      <c r="C574" s="18" t="str">
        <f>+[1]!Tabla3[[#This Row],[Secuencia]]</f>
        <v>MAY0057</v>
      </c>
      <c r="D574" s="19" t="str">
        <f>+[1]!Tabla3[[#This Row],[Descripcion]]</f>
        <v>SUAPER C/PALO NO.28</v>
      </c>
      <c r="E574" s="18" t="str">
        <f>+[1]!Tabla3[[#This Row],[Unidad de medida]]</f>
        <v>UNIDAD</v>
      </c>
      <c r="F574" s="20">
        <f>+[1]!INVENTARIO[[#This Row],[CANTIDAD INICIAL]]+[1]!INVENTARIO[[#This Row],[ENTRADAS]]-[1]!INVENTARIO[[#This Row],[SALIDAS]]+[1]!INVENTARIO[[#This Row],[AJUSTES]]</f>
        <v>14</v>
      </c>
      <c r="G574" s="21">
        <f>IFERROR(_xlfn.XLOOKUP([1]!INVENTARIO[[#This Row],[CODIGO CONCATENADO]],[1]!Tabla1[[CODIGO CONCATENADO ]],[1]!Tabla1[COSTO],,0,-1),"")</f>
        <v>109.74</v>
      </c>
      <c r="H574" s="21">
        <f>+IFERROR([1]!INVENTARIO[[#This Row],[STOCK (BALANCE)]]*[1]!INVENTARIO[[#This Row],[COSTO UNITARIO]],"")</f>
        <v>1536.36</v>
      </c>
    </row>
    <row r="575" spans="1:8" x14ac:dyDescent="0.25">
      <c r="A575" s="12">
        <f>IFERROR(_xlfn.XLOOKUP([1]!INVENTARIO[[#This Row],[CODIGO CONCATENADO]],[1]!Tabla1[[CODIGO CONCATENADO ]],[1]!Tabla1[FECHA],,0,-1),"")</f>
        <v>43633</v>
      </c>
      <c r="B575" s="12">
        <f>IFERROR(_xlfn.XLOOKUP([1]!INVENTARIO[[#This Row],[CODIGO CONCATENADO]],[1]!Tabla1[[CODIGO CONCATENADO ]],[1]!Tabla1[FECHA],,0,-1),"")</f>
        <v>43633</v>
      </c>
      <c r="C575" s="13" t="str">
        <f>+[1]!Tabla3[[#This Row],[Secuencia]]</f>
        <v>MAY0058</v>
      </c>
      <c r="D575" s="14" t="str">
        <f>+[1]!Tabla3[[#This Row],[Descripcion]]</f>
        <v>SUAPER C/PALO NO.32</v>
      </c>
      <c r="E575" s="13" t="str">
        <f>+[1]!Tabla3[[#This Row],[Unidad de medida]]</f>
        <v>UNIDAD</v>
      </c>
      <c r="F575" s="15">
        <f>+[1]!INVENTARIO[[#This Row],[CANTIDAD INICIAL]]+[1]!INVENTARIO[[#This Row],[ENTRADAS]]-[1]!INVENTARIO[[#This Row],[SALIDAS]]+[1]!INVENTARIO[[#This Row],[AJUSTES]]</f>
        <v>29</v>
      </c>
      <c r="G575" s="16">
        <f>IFERROR(_xlfn.XLOOKUP([1]!INVENTARIO[[#This Row],[CODIGO CONCATENADO]],[1]!Tabla1[[CODIGO CONCATENADO ]],[1]!Tabla1[COSTO],,0,-1),"")</f>
        <v>147</v>
      </c>
      <c r="H575" s="16">
        <f>+IFERROR([1]!INVENTARIO[[#This Row],[STOCK (BALANCE)]]*[1]!INVENTARIO[[#This Row],[COSTO UNITARIO]],"")</f>
        <v>4263</v>
      </c>
    </row>
    <row r="576" spans="1:8" ht="30" x14ac:dyDescent="0.25">
      <c r="A576" s="17">
        <f>IFERROR(_xlfn.XLOOKUP([1]!INVENTARIO[[#This Row],[CODIGO CONCATENADO]],[1]!Tabla1[[CODIGO CONCATENADO ]],[1]!Tabla1[FECHA],,0,-1),"")</f>
        <v>43453</v>
      </c>
      <c r="B576" s="17">
        <f>IFERROR(_xlfn.XLOOKUP([1]!INVENTARIO[[#This Row],[CODIGO CONCATENADO]],[1]!Tabla1[[CODIGO CONCATENADO ]],[1]!Tabla1[FECHA],,0,-1),"")</f>
        <v>43453</v>
      </c>
      <c r="C576" s="18" t="str">
        <f>+[1]!Tabla3[[#This Row],[Secuencia]]</f>
        <v>MAY0059</v>
      </c>
      <c r="D576" s="19" t="str">
        <f>+[1]!Tabla3[[#This Row],[Descripcion]]</f>
        <v>TOALLA PARA LIMPIAR CRISTAL MICROFIBRA (GRANDES AMARILLOS)</v>
      </c>
      <c r="E576" s="18" t="str">
        <f>+[1]!Tabla3[[#This Row],[Unidad de medida]]</f>
        <v>UNIDAD</v>
      </c>
      <c r="F576" s="20">
        <f>+[1]!INVENTARIO[[#This Row],[CANTIDAD INICIAL]]+[1]!INVENTARIO[[#This Row],[ENTRADAS]]-[1]!INVENTARIO[[#This Row],[SALIDAS]]+[1]!INVENTARIO[[#This Row],[AJUSTES]]</f>
        <v>0</v>
      </c>
      <c r="G576" s="21">
        <f>IFERROR(_xlfn.XLOOKUP([1]!INVENTARIO[[#This Row],[CODIGO CONCATENADO]],[1]!Tabla1[[CODIGO CONCATENADO ]],[1]!Tabla1[COSTO],,0,-1),"")</f>
        <v>94.4</v>
      </c>
      <c r="H576" s="21">
        <f>+IFERROR([1]!INVENTARIO[[#This Row],[STOCK (BALANCE)]]*[1]!INVENTARIO[[#This Row],[COSTO UNITARIO]],"")</f>
        <v>0</v>
      </c>
    </row>
    <row r="577" spans="1:8" ht="30" x14ac:dyDescent="0.25">
      <c r="A577" s="12">
        <f>IFERROR(_xlfn.XLOOKUP([1]!INVENTARIO[[#This Row],[CODIGO CONCATENADO]],[1]!Tabla1[[CODIGO CONCATENADO ]],[1]!Tabla1[FECHA],,0,-1),"")</f>
        <v>44677</v>
      </c>
      <c r="B577" s="12">
        <f>IFERROR(_xlfn.XLOOKUP([1]!INVENTARIO[[#This Row],[CODIGO CONCATENADO]],[1]!Tabla1[[CODIGO CONCATENADO ]],[1]!Tabla1[FECHA],,0,-1),"")</f>
        <v>44677</v>
      </c>
      <c r="C577" s="13" t="str">
        <f>+[1]!Tabla3[[#This Row],[Secuencia]]</f>
        <v>MAY0060</v>
      </c>
      <c r="D577" s="14" t="str">
        <f>+[1]!Tabla3[[#This Row],[Descripcion]]</f>
        <v>TOALLA PARA LIMPIAR CRISTALES EN MICROFIBRA (GRANDES AMARILLA)</v>
      </c>
      <c r="E577" s="13" t="str">
        <f>+[1]!Tabla3[[#This Row],[Unidad de medida]]</f>
        <v>UNIDAD</v>
      </c>
      <c r="F577" s="15">
        <f>+[1]!INVENTARIO[[#This Row],[CANTIDAD INICIAL]]+[1]!INVENTARIO[[#This Row],[ENTRADAS]]-[1]!INVENTARIO[[#This Row],[SALIDAS]]+[1]!INVENTARIO[[#This Row],[AJUSTES]]</f>
        <v>42</v>
      </c>
      <c r="G577" s="16">
        <f>IFERROR(_xlfn.XLOOKUP([1]!INVENTARIO[[#This Row],[CODIGO CONCATENADO]],[1]!Tabla1[[CODIGO CONCATENADO ]],[1]!Tabla1[COSTO],,0,-1),"")</f>
        <v>45</v>
      </c>
      <c r="H577" s="16">
        <f>+IFERROR([1]!INVENTARIO[[#This Row],[STOCK (BALANCE)]]*[1]!INVENTARIO[[#This Row],[COSTO UNITARIO]],"")</f>
        <v>1890</v>
      </c>
    </row>
    <row r="578" spans="1:8" ht="30" x14ac:dyDescent="0.25">
      <c r="A578" s="17">
        <f>IFERROR(_xlfn.XLOOKUP([1]!INVENTARIO[[#This Row],[CODIGO CONCATENADO]],[1]!Tabla1[[CODIGO CONCATENADO ]],[1]!Tabla1[FECHA],,0,-1),"")</f>
        <v>44505</v>
      </c>
      <c r="B578" s="17">
        <f>IFERROR(_xlfn.XLOOKUP([1]!INVENTARIO[[#This Row],[CODIGO CONCATENADO]],[1]!Tabla1[[CODIGO CONCATENADO ]],[1]!Tabla1[FECHA],,0,-1),"")</f>
        <v>44505</v>
      </c>
      <c r="C578" s="18" t="str">
        <f>+[1]!Tabla3[[#This Row],[Secuencia]]</f>
        <v>MAY0061</v>
      </c>
      <c r="D578" s="19" t="str">
        <f>+[1]!Tabla3[[#This Row],[Descripcion]]</f>
        <v>TOALLA PARA LIMPIAR CRISTALES EN MICROFIBRA (GRANDES AZULES)</v>
      </c>
      <c r="E578" s="18" t="str">
        <f>+[1]!Tabla3[[#This Row],[Unidad de medida]]</f>
        <v>UNIDAD</v>
      </c>
      <c r="F578" s="20">
        <f>+[1]!INVENTARIO[[#This Row],[CANTIDAD INICIAL]]+[1]!INVENTARIO[[#This Row],[ENTRADAS]]-[1]!INVENTARIO[[#This Row],[SALIDAS]]+[1]!INVENTARIO[[#This Row],[AJUSTES]]</f>
        <v>24</v>
      </c>
      <c r="G578" s="21">
        <f>IFERROR(_xlfn.XLOOKUP([1]!INVENTARIO[[#This Row],[CODIGO CONCATENADO]],[1]!Tabla1[[CODIGO CONCATENADO ]],[1]!Tabla1[COSTO],,0,-1),"")</f>
        <v>55</v>
      </c>
      <c r="H578" s="21">
        <f>+IFERROR([1]!INVENTARIO[[#This Row],[STOCK (BALANCE)]]*[1]!INVENTARIO[[#This Row],[COSTO UNITARIO]],"")</f>
        <v>1320</v>
      </c>
    </row>
    <row r="579" spans="1:8" ht="30" x14ac:dyDescent="0.25">
      <c r="A579" s="12">
        <f>IFERROR(_xlfn.XLOOKUP([1]!INVENTARIO[[#This Row],[CODIGO CONCATENADO]],[1]!Tabla1[[CODIGO CONCATENADO ]],[1]!Tabla1[FECHA],,0,-1),"")</f>
        <v>44322</v>
      </c>
      <c r="B579" s="12">
        <f>IFERROR(_xlfn.XLOOKUP([1]!INVENTARIO[[#This Row],[CODIGO CONCATENADO]],[1]!Tabla1[[CODIGO CONCATENADO ]],[1]!Tabla1[FECHA],,0,-1),"")</f>
        <v>44322</v>
      </c>
      <c r="C579" s="13" t="str">
        <f>+[1]!Tabla3[[#This Row],[Secuencia]]</f>
        <v>MAY0062</v>
      </c>
      <c r="D579" s="14" t="str">
        <f>+[1]!Tabla3[[#This Row],[Descripcion]]</f>
        <v>TOALLA PARA LIMPIAR CRISTALES EN MICROFIBRA (GRANDES AMARILLA)</v>
      </c>
      <c r="E579" s="13" t="str">
        <f>+[1]!Tabla3[[#This Row],[Unidad de medida]]</f>
        <v>UNIDAD</v>
      </c>
      <c r="F579" s="15">
        <f>+[1]!INVENTARIO[[#This Row],[CANTIDAD INICIAL]]+[1]!INVENTARIO[[#This Row],[ENTRADAS]]-[1]!INVENTARIO[[#This Row],[SALIDAS]]+[1]!INVENTARIO[[#This Row],[AJUSTES]]</f>
        <v>0</v>
      </c>
      <c r="G579" s="16">
        <f>IFERROR(_xlfn.XLOOKUP([1]!INVENTARIO[[#This Row],[CODIGO CONCATENADO]],[1]!Tabla1[[CODIGO CONCATENADO ]],[1]!Tabla1[COSTO],,0,-1),"")</f>
        <v>80</v>
      </c>
      <c r="H579" s="16">
        <f>+IFERROR([1]!INVENTARIO[[#This Row],[STOCK (BALANCE)]]*[1]!INVENTARIO[[#This Row],[COSTO UNITARIO]],"")</f>
        <v>0</v>
      </c>
    </row>
    <row r="580" spans="1:8" ht="30" x14ac:dyDescent="0.25">
      <c r="A580" s="17">
        <f>IFERROR(_xlfn.XLOOKUP([1]!INVENTARIO[[#This Row],[CODIGO CONCATENADO]],[1]!Tabla1[[CODIGO CONCATENADO ]],[1]!Tabla1[FECHA],,0,-1),"")</f>
        <v>44677</v>
      </c>
      <c r="B580" s="17">
        <f>IFERROR(_xlfn.XLOOKUP([1]!INVENTARIO[[#This Row],[CODIGO CONCATENADO]],[1]!Tabla1[[CODIGO CONCATENADO ]],[1]!Tabla1[FECHA],,0,-1),"")</f>
        <v>44677</v>
      </c>
      <c r="C580" s="18" t="str">
        <f>+[1]!Tabla3[[#This Row],[Secuencia]]</f>
        <v>MAY0063</v>
      </c>
      <c r="D580" s="19" t="str">
        <f>+[1]!Tabla3[[#This Row],[Descripcion]]</f>
        <v>TOALLA PARA LIMPIAR CRISTALES EN MICROFIBRA (PEQUEÑAS VARIOS COLORES)</v>
      </c>
      <c r="E580" s="18" t="str">
        <f>+[1]!Tabla3[[#This Row],[Unidad de medida]]</f>
        <v>UNIDAD</v>
      </c>
      <c r="F580" s="20">
        <f>+[1]!INVENTARIO[[#This Row],[CANTIDAD INICIAL]]+[1]!INVENTARIO[[#This Row],[ENTRADAS]]-[1]!INVENTARIO[[#This Row],[SALIDAS]]+[1]!INVENTARIO[[#This Row],[AJUSTES]]</f>
        <v>103</v>
      </c>
      <c r="G580" s="21">
        <f>IFERROR(_xlfn.XLOOKUP([1]!INVENTARIO[[#This Row],[CODIGO CONCATENADO]],[1]!Tabla1[[CODIGO CONCATENADO ]],[1]!Tabla1[COSTO],,0,-1),"")</f>
        <v>38</v>
      </c>
      <c r="H580" s="21">
        <f>+IFERROR([1]!INVENTARIO[[#This Row],[STOCK (BALANCE)]]*[1]!INVENTARIO[[#This Row],[COSTO UNITARIO]],"")</f>
        <v>3914</v>
      </c>
    </row>
    <row r="581" spans="1:8" ht="30" x14ac:dyDescent="0.25">
      <c r="A581" s="12">
        <f>IFERROR(_xlfn.XLOOKUP([1]!INVENTARIO[[#This Row],[CODIGO CONCATENADO]],[1]!Tabla1[[CODIGO CONCATENADO ]],[1]!Tabla1[FECHA],,0,-1),"")</f>
        <v>44505</v>
      </c>
      <c r="B581" s="12">
        <f>IFERROR(_xlfn.XLOOKUP([1]!INVENTARIO[[#This Row],[CODIGO CONCATENADO]],[1]!Tabla1[[CODIGO CONCATENADO ]],[1]!Tabla1[FECHA],,0,-1),"")</f>
        <v>44505</v>
      </c>
      <c r="C581" s="13" t="str">
        <f>+[1]!Tabla3[[#This Row],[Secuencia]]</f>
        <v>MAY0064</v>
      </c>
      <c r="D581" s="14" t="str">
        <f>+[1]!Tabla3[[#This Row],[Descripcion]]</f>
        <v>TOALLA PARA LIMPIAR CRISTALES EN MICROFIBRA (PEQUEÑAS VARIOS COLORES)</v>
      </c>
      <c r="E581" s="13" t="str">
        <f>+[1]!Tabla3[[#This Row],[Unidad de medida]]</f>
        <v>UNIDAD</v>
      </c>
      <c r="F581" s="15">
        <f>+[1]!INVENTARIO[[#This Row],[CANTIDAD INICIAL]]+[1]!INVENTARIO[[#This Row],[ENTRADAS]]-[1]!INVENTARIO[[#This Row],[SALIDAS]]+[1]!INVENTARIO[[#This Row],[AJUSTES]]</f>
        <v>0</v>
      </c>
      <c r="G581" s="16">
        <f>IFERROR(_xlfn.XLOOKUP([1]!INVENTARIO[[#This Row],[CODIGO CONCATENADO]],[1]!Tabla1[[CODIGO CONCATENADO ]],[1]!Tabla1[COSTO],,0,-1),"")</f>
        <v>45</v>
      </c>
      <c r="H581" s="16">
        <f>+IFERROR([1]!INVENTARIO[[#This Row],[STOCK (BALANCE)]]*[1]!INVENTARIO[[#This Row],[COSTO UNITARIO]],"")</f>
        <v>0</v>
      </c>
    </row>
    <row r="582" spans="1:8" x14ac:dyDescent="0.25">
      <c r="A582" s="17">
        <f>IFERROR(_xlfn.XLOOKUP([1]!INVENTARIO[[#This Row],[CODIGO CONCATENADO]],[1]!Tabla1[[CODIGO CONCATENADO ]],[1]!Tabla1[FECHA],,0,-1),"")</f>
        <v>44641</v>
      </c>
      <c r="B582" s="17">
        <f>IFERROR(_xlfn.XLOOKUP([1]!INVENTARIO[[#This Row],[CODIGO CONCATENADO]],[1]!Tabla1[[CODIGO CONCATENADO ]],[1]!Tabla1[FECHA],,0,-1),"")</f>
        <v>44641</v>
      </c>
      <c r="C582" s="18" t="str">
        <f>+[1]!Tabla3[[#This Row],[Secuencia]]</f>
        <v>MAY0065</v>
      </c>
      <c r="D582" s="19" t="str">
        <f>+[1]!Tabla3[[#This Row],[Descripcion]]</f>
        <v>ZAFACON CON TAPA GIRATORIA</v>
      </c>
      <c r="E582" s="18" t="str">
        <f>+[1]!Tabla3[[#This Row],[Unidad de medida]]</f>
        <v>UNIDAD</v>
      </c>
      <c r="F582" s="20">
        <f>+[1]!INVENTARIO[[#This Row],[CANTIDAD INICIAL]]+[1]!INVENTARIO[[#This Row],[ENTRADAS]]-[1]!INVENTARIO[[#This Row],[SALIDAS]]+[1]!INVENTARIO[[#This Row],[AJUSTES]]</f>
        <v>58</v>
      </c>
      <c r="G582" s="21">
        <f>IFERROR(_xlfn.XLOOKUP([1]!INVENTARIO[[#This Row],[CODIGO CONCATENADO]],[1]!Tabla1[[CODIGO CONCATENADO ]],[1]!Tabla1[COSTO],,0,-1),"")</f>
        <v>895</v>
      </c>
      <c r="H582" s="21">
        <f>+IFERROR([1]!INVENTARIO[[#This Row],[STOCK (BALANCE)]]*[1]!INVENTARIO[[#This Row],[COSTO UNITARIO]],"")</f>
        <v>51910</v>
      </c>
    </row>
    <row r="583" spans="1:8" x14ac:dyDescent="0.25">
      <c r="A583" s="12">
        <f>IFERROR(_xlfn.XLOOKUP([1]!INVENTARIO[[#This Row],[CODIGO CONCATENADO]],[1]!Tabla1[[CODIGO CONCATENADO ]],[1]!Tabla1[FECHA],,0,-1),"")</f>
        <v>44320</v>
      </c>
      <c r="B583" s="12">
        <f>IFERROR(_xlfn.XLOOKUP([1]!INVENTARIO[[#This Row],[CODIGO CONCATENADO]],[1]!Tabla1[[CODIGO CONCATENADO ]],[1]!Tabla1[FECHA],,0,-1),"")</f>
        <v>44320</v>
      </c>
      <c r="C583" s="13" t="str">
        <f>+[1]!Tabla3[[#This Row],[Secuencia]]</f>
        <v>MAY0066</v>
      </c>
      <c r="D583" s="14" t="str">
        <f>+[1]!Tabla3[[#This Row],[Descripcion]]</f>
        <v>ZAFACON CON TAPA Y PEDAL BLANCO VANIPLAS</v>
      </c>
      <c r="E583" s="13" t="str">
        <f>+[1]!Tabla3[[#This Row],[Unidad de medida]]</f>
        <v>UNIDAD</v>
      </c>
      <c r="F583" s="15">
        <f>+[1]!INVENTARIO[[#This Row],[CANTIDAD INICIAL]]+[1]!INVENTARIO[[#This Row],[ENTRADAS]]-[1]!INVENTARIO[[#This Row],[SALIDAS]]+[1]!INVENTARIO[[#This Row],[AJUSTES]]</f>
        <v>3</v>
      </c>
      <c r="G583" s="16">
        <f>IFERROR(_xlfn.XLOOKUP([1]!INVENTARIO[[#This Row],[CODIGO CONCATENADO]],[1]!Tabla1[[CODIGO CONCATENADO ]],[1]!Tabla1[COSTO],,0,-1),"")</f>
        <v>772.88</v>
      </c>
      <c r="H583" s="16">
        <f>+IFERROR([1]!INVENTARIO[[#This Row],[STOCK (BALANCE)]]*[1]!INVENTARIO[[#This Row],[COSTO UNITARIO]],"")</f>
        <v>2318.64</v>
      </c>
    </row>
    <row r="584" spans="1:8" ht="30" x14ac:dyDescent="0.25">
      <c r="A584" s="17">
        <f>IFERROR(_xlfn.XLOOKUP([1]!INVENTARIO[[#This Row],[CODIGO CONCATENADO]],[1]!Tabla1[[CODIGO CONCATENADO ]],[1]!Tabla1[FECHA],,0,-1),"")</f>
        <v>44637</v>
      </c>
      <c r="B584" s="17">
        <f>IFERROR(_xlfn.XLOOKUP([1]!INVENTARIO[[#This Row],[CODIGO CONCATENADO]],[1]!Tabla1[[CODIGO CONCATENADO ]],[1]!Tabla1[FECHA],,0,-1),"")</f>
        <v>44637</v>
      </c>
      <c r="C584" s="18" t="str">
        <f>+[1]!Tabla3[[#This Row],[Secuencia]]</f>
        <v>MAY0067</v>
      </c>
      <c r="D584" s="19" t="str">
        <f>+[1]!Tabla3[[#This Row],[Descripcion]]</f>
        <v>ALFOMBRA DE ENTRADA DE DIFERENTES COLORES (SENCILLAS)</v>
      </c>
      <c r="E584" s="18" t="str">
        <f>+[1]!Tabla3[[#This Row],[Unidad de medida]]</f>
        <v>UNIDAD</v>
      </c>
      <c r="F584" s="20">
        <f>+[1]!INVENTARIO[[#This Row],[CANTIDAD INICIAL]]+[1]!INVENTARIO[[#This Row],[ENTRADAS]]-[1]!INVENTARIO[[#This Row],[SALIDAS]]+[1]!INVENTARIO[[#This Row],[AJUSTES]]</f>
        <v>24</v>
      </c>
      <c r="G584" s="21">
        <f>IFERROR(_xlfn.XLOOKUP([1]!INVENTARIO[[#This Row],[CODIGO CONCATENADO]],[1]!Tabla1[[CODIGO CONCATENADO ]],[1]!Tabla1[COSTO],,0,-1),"")</f>
        <v>295</v>
      </c>
      <c r="H584" s="21">
        <f>+IFERROR([1]!INVENTARIO[[#This Row],[STOCK (BALANCE)]]*[1]!INVENTARIO[[#This Row],[COSTO UNITARIO]],"")</f>
        <v>7080</v>
      </c>
    </row>
    <row r="585" spans="1:8" x14ac:dyDescent="0.25">
      <c r="A585" s="12">
        <f>IFERROR(_xlfn.XLOOKUP([1]!INVENTARIO[[#This Row],[CODIGO CONCATENADO]],[1]!Tabla1[[CODIGO CONCATENADO ]],[1]!Tabla1[FECHA],,0,-1),"")</f>
        <v>44637</v>
      </c>
      <c r="B585" s="12">
        <f>IFERROR(_xlfn.XLOOKUP([1]!INVENTARIO[[#This Row],[CODIGO CONCATENADO]],[1]!Tabla1[[CODIGO CONCATENADO ]],[1]!Tabla1[FECHA],,0,-1),"")</f>
        <v>44637</v>
      </c>
      <c r="C585" s="13" t="str">
        <f>+[1]!Tabla3[[#This Row],[Secuencia]]</f>
        <v>MAY0068</v>
      </c>
      <c r="D585" s="14" t="str">
        <f>+[1]!Tabla3[[#This Row],[Descripcion]]</f>
        <v>BRILLO CON ESPONJA SCOTH BRITE</v>
      </c>
      <c r="E585" s="13" t="str">
        <f>+[1]!Tabla3[[#This Row],[Unidad de medida]]</f>
        <v>UNIDAD</v>
      </c>
      <c r="F585" s="15">
        <f>+[1]!INVENTARIO[[#This Row],[CANTIDAD INICIAL]]+[1]!INVENTARIO[[#This Row],[ENTRADAS]]-[1]!INVENTARIO[[#This Row],[SALIDAS]]+[1]!INVENTARIO[[#This Row],[AJUSTES]]</f>
        <v>174</v>
      </c>
      <c r="G585" s="16">
        <f>IFERROR(_xlfn.XLOOKUP([1]!INVENTARIO[[#This Row],[CODIGO CONCATENADO]],[1]!Tabla1[[CODIGO CONCATENADO ]],[1]!Tabla1[COSTO],,0,-1),"")</f>
        <v>22.42</v>
      </c>
      <c r="H585" s="16">
        <f>+IFERROR([1]!INVENTARIO[[#This Row],[STOCK (BALANCE)]]*[1]!INVENTARIO[[#This Row],[COSTO UNITARIO]],"")</f>
        <v>3901.0800000000004</v>
      </c>
    </row>
    <row r="586" spans="1:8" x14ac:dyDescent="0.25">
      <c r="A586" s="17">
        <f>IFERROR(_xlfn.XLOOKUP([1]!INVENTARIO[[#This Row],[CODIGO CONCATENADO]],[1]!Tabla1[[CODIGO CONCATENADO ]],[1]!Tabla1[FECHA],,0,-1),"")</f>
        <v>44637</v>
      </c>
      <c r="B586" s="17">
        <f>IFERROR(_xlfn.XLOOKUP([1]!INVENTARIO[[#This Row],[CODIGO CONCATENADO]],[1]!Tabla1[[CODIGO CONCATENADO ]],[1]!Tabla1[FECHA],,0,-1),"")</f>
        <v>44637</v>
      </c>
      <c r="C586" s="18" t="str">
        <f>+[1]!Tabla3[[#This Row],[Secuencia]]</f>
        <v>MAY0069</v>
      </c>
      <c r="D586" s="19" t="str">
        <f>+[1]!Tabla3[[#This Row],[Descripcion]]</f>
        <v>CEPILLO P/PARED PLANCHA REINA</v>
      </c>
      <c r="E586" s="18" t="str">
        <f>+[1]!Tabla3[[#This Row],[Unidad de medida]]</f>
        <v>UNIDAD</v>
      </c>
      <c r="F586" s="20">
        <f>+[1]!INVENTARIO[[#This Row],[CANTIDAD INICIAL]]+[1]!INVENTARIO[[#This Row],[ENTRADAS]]-[1]!INVENTARIO[[#This Row],[SALIDAS]]+[1]!INVENTARIO[[#This Row],[AJUSTES]]</f>
        <v>12</v>
      </c>
      <c r="G586" s="21">
        <f>IFERROR(_xlfn.XLOOKUP([1]!INVENTARIO[[#This Row],[CODIGO CONCATENADO]],[1]!Tabla1[[CODIGO CONCATENADO ]],[1]!Tabla1[COSTO],,0,-1),"")</f>
        <v>48.97</v>
      </c>
      <c r="H586" s="21">
        <f>+IFERROR([1]!INVENTARIO[[#This Row],[STOCK (BALANCE)]]*[1]!INVENTARIO[[#This Row],[COSTO UNITARIO]],"")</f>
        <v>587.64</v>
      </c>
    </row>
    <row r="587" spans="1:8" x14ac:dyDescent="0.25">
      <c r="A587" s="12">
        <f>IFERROR(_xlfn.XLOOKUP([1]!INVENTARIO[[#This Row],[CODIGO CONCATENADO]],[1]!Tabla1[[CODIGO CONCATENADO ]],[1]!Tabla1[FECHA],,0,-1),"")</f>
        <v>44648</v>
      </c>
      <c r="B587" s="12">
        <f>IFERROR(_xlfn.XLOOKUP([1]!INVENTARIO[[#This Row],[CODIGO CONCATENADO]],[1]!Tabla1[[CODIGO CONCATENADO ]],[1]!Tabla1[FECHA],,0,-1),"")</f>
        <v>44648</v>
      </c>
      <c r="C587" s="13" t="str">
        <f>+[1]!Tabla3[[#This Row],[Secuencia]]</f>
        <v>MAY0070</v>
      </c>
      <c r="D587" s="14" t="str">
        <f>+[1]!Tabla3[[#This Row],[Descripcion]]</f>
        <v>ESPUMA LIMPIADORA (ESPUMA LOCA) STUFF TUFF</v>
      </c>
      <c r="E587" s="13" t="str">
        <f>+[1]!Tabla3[[#This Row],[Unidad de medida]]</f>
        <v>UNIDAD</v>
      </c>
      <c r="F587" s="15">
        <f>+[1]!INVENTARIO[[#This Row],[CANTIDAD INICIAL]]+[1]!INVENTARIO[[#This Row],[ENTRADAS]]-[1]!INVENTARIO[[#This Row],[SALIDAS]]+[1]!INVENTARIO[[#This Row],[AJUSTES]]</f>
        <v>99</v>
      </c>
      <c r="G587" s="16">
        <f>IFERROR(_xlfn.XLOOKUP([1]!INVENTARIO[[#This Row],[CODIGO CONCATENADO]],[1]!Tabla1[[CODIGO CONCATENADO ]],[1]!Tabla1[COSTO],,0,-1),"")</f>
        <v>340</v>
      </c>
      <c r="H587" s="16">
        <f>+IFERROR([1]!INVENTARIO[[#This Row],[STOCK (BALANCE)]]*[1]!INVENTARIO[[#This Row],[COSTO UNITARIO]],"")</f>
        <v>33660</v>
      </c>
    </row>
    <row r="588" spans="1:8" ht="30" x14ac:dyDescent="0.25">
      <c r="A588" s="17">
        <f>IFERROR(_xlfn.XLOOKUP([1]!INVENTARIO[[#This Row],[CODIGO CONCATENADO]],[1]!Tabla1[[CODIGO CONCATENADO ]],[1]!Tabla1[FECHA],,0,-1),"")</f>
        <v>44637</v>
      </c>
      <c r="B588" s="17">
        <f>IFERROR(_xlfn.XLOOKUP([1]!INVENTARIO[[#This Row],[CODIGO CONCATENADO]],[1]!Tabla1[[CODIGO CONCATENADO ]],[1]!Tabla1[FECHA],,0,-1),"")</f>
        <v>44637</v>
      </c>
      <c r="C588" s="18" t="str">
        <f>+[1]!Tabla3[[#This Row],[Secuencia]]</f>
        <v>MAY0071</v>
      </c>
      <c r="D588" s="19" t="str">
        <f>+[1]!Tabla3[[#This Row],[Descripcion]]</f>
        <v>AMBIENTADOR PARA DISPENSADOR AUTOMATICO GLADE (SOLO EL AROMA)</v>
      </c>
      <c r="E588" s="18" t="str">
        <f>+[1]!Tabla3[[#This Row],[Unidad de medida]]</f>
        <v>UNIDAD</v>
      </c>
      <c r="F588" s="20">
        <f>+[1]!INVENTARIO[[#This Row],[CANTIDAD INICIAL]]+[1]!INVENTARIO[[#This Row],[ENTRADAS]]-[1]!INVENTARIO[[#This Row],[SALIDAS]]+[1]!INVENTARIO[[#This Row],[AJUSTES]]</f>
        <v>10</v>
      </c>
      <c r="G588" s="21">
        <f>IFERROR(_xlfn.XLOOKUP([1]!INVENTARIO[[#This Row],[CODIGO CONCATENADO]],[1]!Tabla1[[CODIGO CONCATENADO ]],[1]!Tabla1[COSTO],,0,-1),"")</f>
        <v>395</v>
      </c>
      <c r="H588" s="21">
        <f>+IFERROR([1]!INVENTARIO[[#This Row],[STOCK (BALANCE)]]*[1]!INVENTARIO[[#This Row],[COSTO UNITARIO]],"")</f>
        <v>3950</v>
      </c>
    </row>
    <row r="589" spans="1:8" x14ac:dyDescent="0.25">
      <c r="A589" s="12">
        <f>IFERROR(_xlfn.XLOOKUP([1]!INVENTARIO[[#This Row],[CODIGO CONCATENADO]],[1]!Tabla1[[CODIGO CONCATENADO ]],[1]!Tabla1[FECHA],,0,-1),"")</f>
        <v>44648</v>
      </c>
      <c r="B589" s="12">
        <f>IFERROR(_xlfn.XLOOKUP([1]!INVENTARIO[[#This Row],[CODIGO CONCATENADO]],[1]!Tabla1[[CODIGO CONCATENADO ]],[1]!Tabla1[FECHA],,0,-1),"")</f>
        <v>44648</v>
      </c>
      <c r="C589" s="13" t="str">
        <f>+[1]!Tabla3[[#This Row],[Secuencia]]</f>
        <v>MAY0072</v>
      </c>
      <c r="D589" s="14" t="str">
        <f>+[1]!Tabla3[[#This Row],[Descripcion]]</f>
        <v>CUBETA EXPRIMIDORA 20 LTS.</v>
      </c>
      <c r="E589" s="13" t="str">
        <f>+[1]!Tabla3[[#This Row],[Unidad de medida]]</f>
        <v>UNIDAD</v>
      </c>
      <c r="F589" s="15">
        <f>+[1]!INVENTARIO[[#This Row],[CANTIDAD INICIAL]]+[1]!INVENTARIO[[#This Row],[ENTRADAS]]-[1]!INVENTARIO[[#This Row],[SALIDAS]]+[1]!INVENTARIO[[#This Row],[AJUSTES]]</f>
        <v>34</v>
      </c>
      <c r="G589" s="16">
        <f>IFERROR(_xlfn.XLOOKUP([1]!INVENTARIO[[#This Row],[CODIGO CONCATENADO]],[1]!Tabla1[[CODIGO CONCATENADO ]],[1]!Tabla1[COSTO],,0,-1),"")</f>
        <v>2350</v>
      </c>
      <c r="H589" s="16">
        <f>+IFERROR([1]!INVENTARIO[[#This Row],[STOCK (BALANCE)]]*[1]!INVENTARIO[[#This Row],[COSTO UNITARIO]],"")</f>
        <v>79900</v>
      </c>
    </row>
    <row r="590" spans="1:8" x14ac:dyDescent="0.25">
      <c r="A590" s="17">
        <f>IFERROR(_xlfn.XLOOKUP([1]!INVENTARIO[[#This Row],[CODIGO CONCATENADO]],[1]!Tabla1[[CODIGO CONCATENADO ]],[1]!Tabla1[FECHA],,0,-1),"")</f>
        <v>44650</v>
      </c>
      <c r="B590" s="17">
        <f>IFERROR(_xlfn.XLOOKUP([1]!INVENTARIO[[#This Row],[CODIGO CONCATENADO]],[1]!Tabla1[[CODIGO CONCATENADO ]],[1]!Tabla1[FECHA],,0,-1),"")</f>
        <v>44650</v>
      </c>
      <c r="C590" s="18" t="str">
        <f>+[1]!Tabla3[[#This Row],[Secuencia]]</f>
        <v>MAY0073</v>
      </c>
      <c r="D590" s="19" t="str">
        <f>+[1]!Tabla3[[#This Row],[Descripcion]]</f>
        <v>GEL ANTIBACTERIAL DE 4 ONZAS</v>
      </c>
      <c r="E590" s="18" t="str">
        <f>+[1]!Tabla3[[#This Row],[Unidad de medida]]</f>
        <v>UNIDAD</v>
      </c>
      <c r="F590" s="20">
        <f>+[1]!INVENTARIO[[#This Row],[CANTIDAD INICIAL]]+[1]!INVENTARIO[[#This Row],[ENTRADAS]]-[1]!INVENTARIO[[#This Row],[SALIDAS]]+[1]!INVENTARIO[[#This Row],[AJUSTES]]</f>
        <v>300</v>
      </c>
      <c r="G590" s="21">
        <f>IFERROR(_xlfn.XLOOKUP([1]!INVENTARIO[[#This Row],[CODIGO CONCATENADO]],[1]!Tabla1[[CODIGO CONCATENADO ]],[1]!Tabla1[COSTO],,0,-1),"")</f>
        <v>45</v>
      </c>
      <c r="H590" s="21">
        <f>+IFERROR([1]!INVENTARIO[[#This Row],[STOCK (BALANCE)]]*[1]!INVENTARIO[[#This Row],[COSTO UNITARIO]],"")</f>
        <v>13500</v>
      </c>
    </row>
    <row r="591" spans="1:8" x14ac:dyDescent="0.25">
      <c r="A591" s="12">
        <f>IFERROR(_xlfn.XLOOKUP([1]!INVENTARIO[[#This Row],[CODIGO CONCATENADO]],[1]!Tabla1[[CODIGO CONCATENADO ]],[1]!Tabla1[FECHA],,0,-1),"")</f>
        <v>44650</v>
      </c>
      <c r="B591" s="12">
        <f>IFERROR(_xlfn.XLOOKUP([1]!INVENTARIO[[#This Row],[CODIGO CONCATENADO]],[1]!Tabla1[[CODIGO CONCATENADO ]],[1]!Tabla1[FECHA],,0,-1),"")</f>
        <v>44650</v>
      </c>
      <c r="C591" s="13" t="str">
        <f>+[1]!Tabla3[[#This Row],[Secuencia]]</f>
        <v>MAY0074</v>
      </c>
      <c r="D591" s="14" t="str">
        <f>+[1]!Tabla3[[#This Row],[Descripcion]]</f>
        <v>ALCOHOL AL 70% DE 2 ONZAS</v>
      </c>
      <c r="E591" s="13" t="str">
        <f>+[1]!Tabla3[[#This Row],[Unidad de medida]]</f>
        <v>UNIDAD</v>
      </c>
      <c r="F591" s="15">
        <f>+[1]!INVENTARIO[[#This Row],[CANTIDAD INICIAL]]+[1]!INVENTARIO[[#This Row],[ENTRADAS]]-[1]!INVENTARIO[[#This Row],[SALIDAS]]+[1]!INVENTARIO[[#This Row],[AJUSTES]]</f>
        <v>300</v>
      </c>
      <c r="G591" s="16">
        <f>IFERROR(_xlfn.XLOOKUP([1]!INVENTARIO[[#This Row],[CODIGO CONCATENADO]],[1]!Tabla1[[CODIGO CONCATENADO ]],[1]!Tabla1[COSTO],,0,-1),"")</f>
        <v>45</v>
      </c>
      <c r="H591" s="16">
        <f>+IFERROR([1]!INVENTARIO[[#This Row],[STOCK (BALANCE)]]*[1]!INVENTARIO[[#This Row],[COSTO UNITARIO]],"")</f>
        <v>13500</v>
      </c>
    </row>
    <row r="592" spans="1:8" ht="30" x14ac:dyDescent="0.25">
      <c r="A592" s="17">
        <f>IFERROR(_xlfn.XLOOKUP([1]!INVENTARIO[[#This Row],[CODIGO CONCATENADO]],[1]!Tabla1[[CODIGO CONCATENADO ]],[1]!Tabla1[FECHA],,0,-1),"")</f>
        <v>44641</v>
      </c>
      <c r="B592" s="17">
        <f>IFERROR(_xlfn.XLOOKUP([1]!INVENTARIO[[#This Row],[CODIGO CONCATENADO]],[1]!Tabla1[[CODIGO CONCATENADO ]],[1]!Tabla1[FECHA],,0,-1),"")</f>
        <v>44641</v>
      </c>
      <c r="C592" s="18" t="str">
        <f>+[1]!Tabla3[[#This Row],[Secuencia]]</f>
        <v>MAY0075</v>
      </c>
      <c r="D592" s="19" t="str">
        <f>+[1]!Tabla3[[#This Row],[Descripcion]]</f>
        <v>CONTENEDOR PLASTICO DE 100 LTS. CON TAPA Y RUEDA</v>
      </c>
      <c r="E592" s="18" t="str">
        <f>+[1]!Tabla3[[#This Row],[Unidad de medida]]</f>
        <v>UNIDAD</v>
      </c>
      <c r="F592" s="20">
        <f>+[1]!INVENTARIO[[#This Row],[CANTIDAD INICIAL]]+[1]!INVENTARIO[[#This Row],[ENTRADAS]]-[1]!INVENTARIO[[#This Row],[SALIDAS]]+[1]!INVENTARIO[[#This Row],[AJUSTES]]</f>
        <v>2</v>
      </c>
      <c r="G592" s="21">
        <f>IFERROR(_xlfn.XLOOKUP([1]!INVENTARIO[[#This Row],[CODIGO CONCATENADO]],[1]!Tabla1[[CODIGO CONCATENADO ]],[1]!Tabla1[COSTO],,0,-1),"")</f>
        <v>1950</v>
      </c>
      <c r="H592" s="21">
        <f>+IFERROR([1]!INVENTARIO[[#This Row],[STOCK (BALANCE)]]*[1]!INVENTARIO[[#This Row],[COSTO UNITARIO]],"")</f>
        <v>3900</v>
      </c>
    </row>
    <row r="593" spans="1:8" ht="30" x14ac:dyDescent="0.25">
      <c r="A593" s="12">
        <f>IFERROR(_xlfn.XLOOKUP([1]!INVENTARIO[[#This Row],[CODIGO CONCATENADO]],[1]!Tabla1[[CODIGO CONCATENADO ]],[1]!Tabla1[FECHA],,0,-1),"")</f>
        <v>44641</v>
      </c>
      <c r="B593" s="12">
        <f>IFERROR(_xlfn.XLOOKUP([1]!INVENTARIO[[#This Row],[CODIGO CONCATENADO]],[1]!Tabla1[[CODIGO CONCATENADO ]],[1]!Tabla1[FECHA],,0,-1),"")</f>
        <v>44641</v>
      </c>
      <c r="C593" s="13" t="str">
        <f>+[1]!Tabla3[[#This Row],[Secuencia]]</f>
        <v>MAY0076</v>
      </c>
      <c r="D593" s="14" t="str">
        <f>+[1]!Tabla3[[#This Row],[Descripcion]]</f>
        <v>CONTENEDOR PLASTICO DE 200 LTS. CON TAPA Y RUEDA</v>
      </c>
      <c r="E593" s="13" t="str">
        <f>+[1]!Tabla3[[#This Row],[Unidad de medida]]</f>
        <v>UNIDAD</v>
      </c>
      <c r="F593" s="15">
        <f>+[1]!INVENTARIO[[#This Row],[CANTIDAD INICIAL]]+[1]!INVENTARIO[[#This Row],[ENTRADAS]]-[1]!INVENTARIO[[#This Row],[SALIDAS]]+[1]!INVENTARIO[[#This Row],[AJUSTES]]</f>
        <v>4</v>
      </c>
      <c r="G593" s="16">
        <f>IFERROR(_xlfn.XLOOKUP([1]!INVENTARIO[[#This Row],[CODIGO CONCATENADO]],[1]!Tabla1[[CODIGO CONCATENADO ]],[1]!Tabla1[COSTO],,0,-1),"")</f>
        <v>5400</v>
      </c>
      <c r="H593" s="16">
        <f>+IFERROR([1]!INVENTARIO[[#This Row],[STOCK (BALANCE)]]*[1]!INVENTARIO[[#This Row],[COSTO UNITARIO]],"")</f>
        <v>21600</v>
      </c>
    </row>
    <row r="594" spans="1:8" x14ac:dyDescent="0.25">
      <c r="A594" s="17">
        <f>IFERROR(_xlfn.XLOOKUP([1]!INVENTARIO[[#This Row],[CODIGO CONCATENADO]],[1]!Tabla1[[CODIGO CONCATENADO ]],[1]!Tabla1[FECHA],,0,-1),"")</f>
        <v>44641</v>
      </c>
      <c r="B594" s="17">
        <f>IFERROR(_xlfn.XLOOKUP([1]!INVENTARIO[[#This Row],[CODIGO CONCATENADO]],[1]!Tabla1[[CODIGO CONCATENADO ]],[1]!Tabla1[FECHA],,0,-1),"")</f>
        <v>44641</v>
      </c>
      <c r="C594" s="18" t="str">
        <f>+[1]!Tabla3[[#This Row],[Secuencia]]</f>
        <v>MAY0077</v>
      </c>
      <c r="D594" s="19" t="str">
        <f>+[1]!Tabla3[[#This Row],[Descripcion]]</f>
        <v>ZAFACON PLASTICO 14 LITROS SIN TAPA</v>
      </c>
      <c r="E594" s="18" t="str">
        <f>+[1]!Tabla3[[#This Row],[Unidad de medida]]</f>
        <v>UNIDAD</v>
      </c>
      <c r="F594" s="20">
        <f>+[1]!INVENTARIO[[#This Row],[CANTIDAD INICIAL]]+[1]!INVENTARIO[[#This Row],[ENTRADAS]]-[1]!INVENTARIO[[#This Row],[SALIDAS]]+[1]!INVENTARIO[[#This Row],[AJUSTES]]</f>
        <v>30</v>
      </c>
      <c r="G594" s="21">
        <f>IFERROR(_xlfn.XLOOKUP([1]!INVENTARIO[[#This Row],[CODIGO CONCATENADO]],[1]!Tabla1[[CODIGO CONCATENADO ]],[1]!Tabla1[COSTO],,0,-1),"")</f>
        <v>695</v>
      </c>
      <c r="H594" s="21">
        <f>+IFERROR([1]!INVENTARIO[[#This Row],[STOCK (BALANCE)]]*[1]!INVENTARIO[[#This Row],[COSTO UNITARIO]],"")</f>
        <v>20850</v>
      </c>
    </row>
    <row r="595" spans="1:8" x14ac:dyDescent="0.25">
      <c r="A595" s="12">
        <f>IFERROR(_xlfn.XLOOKUP([1]!INVENTARIO[[#This Row],[CODIGO CONCATENADO]],[1]!Tabla1[[CODIGO CONCATENADO ]],[1]!Tabla1[FECHA],,0,-1),"")</f>
        <v>44592</v>
      </c>
      <c r="B595" s="12">
        <f>IFERROR(_xlfn.XLOOKUP([1]!INVENTARIO[[#This Row],[CODIGO CONCATENADO]],[1]!Tabla1[[CODIGO CONCATENADO ]],[1]!Tabla1[FECHA],,0,-1),"")</f>
        <v>44592</v>
      </c>
      <c r="C595" s="13" t="str">
        <f>+[1]!Tabla3[[#This Row],[Secuencia]]</f>
        <v>MG0001</v>
      </c>
      <c r="D595" s="14" t="str">
        <f>+[1]!Tabla3[[#This Row],[Descripcion]]</f>
        <v>ALMOHADILLAS PARA TINTA DE SELLOS</v>
      </c>
      <c r="E595" s="13" t="str">
        <f>+[1]!Tabla3[[#This Row],[Unidad de medida]]</f>
        <v>UNIDAD</v>
      </c>
      <c r="F595" s="15">
        <f>+[1]!INVENTARIO[[#This Row],[CANTIDAD INICIAL]]+[1]!INVENTARIO[[#This Row],[ENTRADAS]]-[1]!INVENTARIO[[#This Row],[SALIDAS]]+[1]!INVENTARIO[[#This Row],[AJUSTES]]</f>
        <v>31</v>
      </c>
      <c r="G595" s="16">
        <f>IFERROR(_xlfn.XLOOKUP([1]!INVENTARIO[[#This Row],[CODIGO CONCATENADO]],[1]!Tabla1[[CODIGO CONCATENADO ]],[1]!Tabla1[COSTO],,0,-1),"")</f>
        <v>0</v>
      </c>
      <c r="H595" s="16">
        <f>+IFERROR([1]!INVENTARIO[[#This Row],[STOCK (BALANCE)]]*[1]!INVENTARIO[[#This Row],[COSTO UNITARIO]],"")</f>
        <v>0</v>
      </c>
    </row>
    <row r="596" spans="1:8" x14ac:dyDescent="0.25">
      <c r="A596" s="17">
        <f>IFERROR(_xlfn.XLOOKUP([1]!INVENTARIO[[#This Row],[CODIGO CONCATENADO]],[1]!Tabla1[[CODIGO CONCATENADO ]],[1]!Tabla1[FECHA],,0,-1),"")</f>
        <v>44592</v>
      </c>
      <c r="B596" s="17">
        <f>IFERROR(_xlfn.XLOOKUP([1]!INVENTARIO[[#This Row],[CODIGO CONCATENADO]],[1]!Tabla1[[CODIGO CONCATENADO ]],[1]!Tabla1[FECHA],,0,-1),"")</f>
        <v>44592</v>
      </c>
      <c r="C596" s="18" t="str">
        <f>+[1]!Tabla3[[#This Row],[Secuencia]]</f>
        <v>MG0002</v>
      </c>
      <c r="D596" s="19" t="str">
        <f>+[1]!Tabla3[[#This Row],[Descripcion]]</f>
        <v>ARMAZON DE METAL PARA ARCHIVO</v>
      </c>
      <c r="E596" s="18" t="str">
        <f>+[1]!Tabla3[[#This Row],[Unidad de medida]]</f>
        <v>UNIDAD</v>
      </c>
      <c r="F596" s="20">
        <f>+[1]!INVENTARIO[[#This Row],[CANTIDAD INICIAL]]+[1]!INVENTARIO[[#This Row],[ENTRADAS]]-[1]!INVENTARIO[[#This Row],[SALIDAS]]+[1]!INVENTARIO[[#This Row],[AJUSTES]]</f>
        <v>164</v>
      </c>
      <c r="G596" s="21">
        <f>IFERROR(_xlfn.XLOOKUP([1]!INVENTARIO[[#This Row],[CODIGO CONCATENADO]],[1]!Tabla1[[CODIGO CONCATENADO ]],[1]!Tabla1[COSTO],,0,-1),"")</f>
        <v>0</v>
      </c>
      <c r="H596" s="21">
        <f>+IFERROR([1]!INVENTARIO[[#This Row],[STOCK (BALANCE)]]*[1]!INVENTARIO[[#This Row],[COSTO UNITARIO]],"")</f>
        <v>0</v>
      </c>
    </row>
    <row r="597" spans="1:8" x14ac:dyDescent="0.25">
      <c r="A597" s="12">
        <f>IFERROR(_xlfn.XLOOKUP([1]!INVENTARIO[[#This Row],[CODIGO CONCATENADO]],[1]!Tabla1[[CODIGO CONCATENADO ]],[1]!Tabla1[FECHA],,0,-1),"")</f>
        <v>44720</v>
      </c>
      <c r="B597" s="12">
        <f>IFERROR(_xlfn.XLOOKUP([1]!INVENTARIO[[#This Row],[CODIGO CONCATENADO]],[1]!Tabla1[[CODIGO CONCATENADO ]],[1]!Tabla1[FECHA],,0,-1),"")</f>
        <v>44720</v>
      </c>
      <c r="C597" s="13" t="str">
        <f>+[1]!Tabla3[[#This Row],[Secuencia]]</f>
        <v>MG0003</v>
      </c>
      <c r="D597" s="14" t="str">
        <f>+[1]!Tabla3[[#This Row],[Descripcion]]</f>
        <v>ARCHIVO ACORDEON PLASTICO 10*13</v>
      </c>
      <c r="E597" s="13" t="str">
        <f>+[1]!Tabla3[[#This Row],[Unidad de medida]]</f>
        <v>UNIDAD</v>
      </c>
      <c r="F597" s="15">
        <f>+[1]!INVENTARIO[[#This Row],[CANTIDAD INICIAL]]+[1]!INVENTARIO[[#This Row],[ENTRADAS]]-[1]!INVENTARIO[[#This Row],[SALIDAS]]+[1]!INVENTARIO[[#This Row],[AJUSTES]]</f>
        <v>25</v>
      </c>
      <c r="G597" s="16">
        <f>IFERROR(_xlfn.XLOOKUP([1]!INVENTARIO[[#This Row],[CODIGO CONCATENADO]],[1]!Tabla1[[CODIGO CONCATENADO ]],[1]!Tabla1[COSTO],,0,-1),"")</f>
        <v>270.23</v>
      </c>
      <c r="H597" s="16">
        <f>+IFERROR([1]!INVENTARIO[[#This Row],[STOCK (BALANCE)]]*[1]!INVENTARIO[[#This Row],[COSTO UNITARIO]],"")</f>
        <v>6755.75</v>
      </c>
    </row>
    <row r="598" spans="1:8" ht="30" x14ac:dyDescent="0.25">
      <c r="A598" s="17">
        <f>IFERROR(_xlfn.XLOOKUP([1]!INVENTARIO[[#This Row],[CODIGO CONCATENADO]],[1]!Tabla1[[CODIGO CONCATENADO ]],[1]!Tabla1[FECHA],,0,-1),"")</f>
        <v>44677</v>
      </c>
      <c r="B598" s="17">
        <f>IFERROR(_xlfn.XLOOKUP([1]!INVENTARIO[[#This Row],[CODIGO CONCATENADO]],[1]!Tabla1[[CODIGO CONCATENADO ]],[1]!Tabla1[FECHA],,0,-1),"")</f>
        <v>44677</v>
      </c>
      <c r="C598" s="18" t="str">
        <f>+[1]!Tabla3[[#This Row],[Secuencia]]</f>
        <v>MG0004</v>
      </c>
      <c r="D598" s="19" t="str">
        <f>+[1]!Tabla3[[#This Row],[Descripcion]]</f>
        <v>BANDEJA METAL DE DOS NIVELES (2/1) TALBOT NEGRA</v>
      </c>
      <c r="E598" s="18" t="str">
        <f>+[1]!Tabla3[[#This Row],[Unidad de medida]]</f>
        <v>UNIDAD</v>
      </c>
      <c r="F598" s="20">
        <f>+[1]!INVENTARIO[[#This Row],[CANTIDAD INICIAL]]+[1]!INVENTARIO[[#This Row],[ENTRADAS]]-[1]!INVENTARIO[[#This Row],[SALIDAS]]+[1]!INVENTARIO[[#This Row],[AJUSTES]]</f>
        <v>56</v>
      </c>
      <c r="G598" s="21">
        <f>IFERROR(_xlfn.XLOOKUP([1]!INVENTARIO[[#This Row],[CODIGO CONCATENADO]],[1]!Tabla1[[CODIGO CONCATENADO ]],[1]!Tabla1[COSTO],,0,-1),"")</f>
        <v>450</v>
      </c>
      <c r="H598" s="21">
        <f>+IFERROR([1]!INVENTARIO[[#This Row],[STOCK (BALANCE)]]*[1]!INVENTARIO[[#This Row],[COSTO UNITARIO]],"")</f>
        <v>25200</v>
      </c>
    </row>
    <row r="599" spans="1:8" x14ac:dyDescent="0.25">
      <c r="A599" s="12">
        <f>IFERROR(_xlfn.XLOOKUP([1]!INVENTARIO[[#This Row],[CODIGO CONCATENADO]],[1]!Tabla1[[CODIGO CONCATENADO ]],[1]!Tabla1[FECHA],,0,-1),"")</f>
        <v>44677</v>
      </c>
      <c r="B599" s="12">
        <f>IFERROR(_xlfn.XLOOKUP([1]!INVENTARIO[[#This Row],[CODIGO CONCATENADO]],[1]!Tabla1[[CODIGO CONCATENADO ]],[1]!Tabla1[FECHA],,0,-1),"")</f>
        <v>44677</v>
      </c>
      <c r="C599" s="13" t="str">
        <f>+[1]!Tabla3[[#This Row],[Secuencia]]</f>
        <v>MG0005</v>
      </c>
      <c r="D599" s="14" t="str">
        <f>+[1]!Tabla3[[#This Row],[Descripcion]]</f>
        <v xml:space="preserve">BANDEJA METAL DE TRES NIVELES (3/1) </v>
      </c>
      <c r="E599" s="13" t="str">
        <f>+[1]!Tabla3[[#This Row],[Unidad de medida]]</f>
        <v>UNIDAD</v>
      </c>
      <c r="F599" s="15">
        <f>+[1]!INVENTARIO[[#This Row],[CANTIDAD INICIAL]]+[1]!INVENTARIO[[#This Row],[ENTRADAS]]-[1]!INVENTARIO[[#This Row],[SALIDAS]]+[1]!INVENTARIO[[#This Row],[AJUSTES]]</f>
        <v>33</v>
      </c>
      <c r="G599" s="16">
        <f>IFERROR(_xlfn.XLOOKUP([1]!INVENTARIO[[#This Row],[CODIGO CONCATENADO]],[1]!Tabla1[[CODIGO CONCATENADO ]],[1]!Tabla1[COSTO],,0,-1),"")</f>
        <v>553</v>
      </c>
      <c r="H599" s="16">
        <f>+IFERROR([1]!INVENTARIO[[#This Row],[STOCK (BALANCE)]]*[1]!INVENTARIO[[#This Row],[COSTO UNITARIO]],"")</f>
        <v>18249</v>
      </c>
    </row>
    <row r="600" spans="1:8" x14ac:dyDescent="0.25">
      <c r="A600" s="17">
        <f>IFERROR(_xlfn.XLOOKUP([1]!INVENTARIO[[#This Row],[CODIGO CONCATENADO]],[1]!Tabla1[[CODIGO CONCATENADO ]],[1]!Tabla1[FECHA],,0,-1),"")</f>
        <v>44505</v>
      </c>
      <c r="B600" s="17">
        <f>IFERROR(_xlfn.XLOOKUP([1]!INVENTARIO[[#This Row],[CODIGO CONCATENADO]],[1]!Tabla1[[CODIGO CONCATENADO ]],[1]!Tabla1[FECHA],,0,-1),"")</f>
        <v>44505</v>
      </c>
      <c r="C600" s="18" t="str">
        <f>+[1]!Tabla3[[#This Row],[Secuencia]]</f>
        <v>MG0006</v>
      </c>
      <c r="D600" s="19" t="str">
        <f>+[1]!Tabla3[[#This Row],[Descripcion]]</f>
        <v>BANDEJA PARA PARED PLASTICA 2 EN 1</v>
      </c>
      <c r="E600" s="18" t="str">
        <f>+[1]!Tabla3[[#This Row],[Unidad de medida]]</f>
        <v>JUEGOS</v>
      </c>
      <c r="F600" s="20">
        <f>+[1]!INVENTARIO[[#This Row],[CANTIDAD INICIAL]]+[1]!INVENTARIO[[#This Row],[ENTRADAS]]-[1]!INVENTARIO[[#This Row],[SALIDAS]]+[1]!INVENTARIO[[#This Row],[AJUSTES]]</f>
        <v>12</v>
      </c>
      <c r="G600" s="21">
        <f>IFERROR(_xlfn.XLOOKUP([1]!INVENTARIO[[#This Row],[CODIGO CONCATENADO]],[1]!Tabla1[[CODIGO CONCATENADO ]],[1]!Tabla1[COSTO],,0,-1),"")</f>
        <v>528.57000000000005</v>
      </c>
      <c r="H600" s="21">
        <f>+IFERROR([1]!INVENTARIO[[#This Row],[STOCK (BALANCE)]]*[1]!INVENTARIO[[#This Row],[COSTO UNITARIO]],"")</f>
        <v>6342.84</v>
      </c>
    </row>
    <row r="601" spans="1:8" x14ac:dyDescent="0.25">
      <c r="A601" s="12">
        <f>IFERROR(_xlfn.XLOOKUP([1]!INVENTARIO[[#This Row],[CODIGO CONCATENADO]],[1]!Tabla1[[CODIGO CONCATENADO ]],[1]!Tabla1[FECHA],,0,-1),"")</f>
        <v>44676</v>
      </c>
      <c r="B601" s="12">
        <f>IFERROR(_xlfn.XLOOKUP([1]!INVENTARIO[[#This Row],[CODIGO CONCATENADO]],[1]!Tabla1[[CODIGO CONCATENADO ]],[1]!Tabla1[FECHA],,0,-1),"")</f>
        <v>44676</v>
      </c>
      <c r="C601" s="13" t="str">
        <f>+[1]!Tabla3[[#This Row],[Secuencia]]</f>
        <v>MG0007</v>
      </c>
      <c r="D601" s="14" t="str">
        <f>+[1]!Tabla3[[#This Row],[Descripcion]]</f>
        <v xml:space="preserve">BORRANTE DE LECHE </v>
      </c>
      <c r="E601" s="13" t="str">
        <f>+[1]!Tabla3[[#This Row],[Unidad de medida]]</f>
        <v>UNIDAD</v>
      </c>
      <c r="F601" s="15">
        <f>+[1]!INVENTARIO[[#This Row],[CANTIDAD INICIAL]]+[1]!INVENTARIO[[#This Row],[ENTRADAS]]-[1]!INVENTARIO[[#This Row],[SALIDAS]]+[1]!INVENTARIO[[#This Row],[AJUSTES]]</f>
        <v>369</v>
      </c>
      <c r="G601" s="16">
        <f>IFERROR(_xlfn.XLOOKUP([1]!INVENTARIO[[#This Row],[CODIGO CONCATENADO]],[1]!Tabla1[[CODIGO CONCATENADO ]],[1]!Tabla1[COSTO],,0,-1),"")</f>
        <v>4.5</v>
      </c>
      <c r="H601" s="16">
        <f>+IFERROR([1]!INVENTARIO[[#This Row],[STOCK (BALANCE)]]*[1]!INVENTARIO[[#This Row],[COSTO UNITARIO]],"")</f>
        <v>1660.5</v>
      </c>
    </row>
    <row r="602" spans="1:8" x14ac:dyDescent="0.25">
      <c r="A602" s="17">
        <f>IFERROR(_xlfn.XLOOKUP([1]!INVENTARIO[[#This Row],[CODIGO CONCATENADO]],[1]!Tabla1[[CODIGO CONCATENADO ]],[1]!Tabla1[FECHA],,0,-1),"")</f>
        <v>44676</v>
      </c>
      <c r="B602" s="17">
        <f>IFERROR(_xlfn.XLOOKUP([1]!INVENTARIO[[#This Row],[CODIGO CONCATENADO]],[1]!Tabla1[[CODIGO CONCATENADO ]],[1]!Tabla1[FECHA],,0,-1),"")</f>
        <v>44676</v>
      </c>
      <c r="C602" s="18" t="str">
        <f>+[1]!Tabla3[[#This Row],[Secuencia]]</f>
        <v>MG0008</v>
      </c>
      <c r="D602" s="19" t="str">
        <f>+[1]!Tabla3[[#This Row],[Descripcion]]</f>
        <v xml:space="preserve">BORRADOR PARA PIZARRA </v>
      </c>
      <c r="E602" s="18" t="str">
        <f>+[1]!Tabla3[[#This Row],[Unidad de medida]]</f>
        <v>UNIDAD</v>
      </c>
      <c r="F602" s="20">
        <f>+[1]!INVENTARIO[[#This Row],[CANTIDAD INICIAL]]+[1]!INVENTARIO[[#This Row],[ENTRADAS]]-[1]!INVENTARIO[[#This Row],[SALIDAS]]+[1]!INVENTARIO[[#This Row],[AJUSTES]]</f>
        <v>26</v>
      </c>
      <c r="G602" s="21">
        <f>IFERROR(_xlfn.XLOOKUP([1]!INVENTARIO[[#This Row],[CODIGO CONCATENADO]],[1]!Tabla1[[CODIGO CONCATENADO ]],[1]!Tabla1[COSTO],,0,-1),"")</f>
        <v>35</v>
      </c>
      <c r="H602" s="21">
        <f>+IFERROR([1]!INVENTARIO[[#This Row],[STOCK (BALANCE)]]*[1]!INVENTARIO[[#This Row],[COSTO UNITARIO]],"")</f>
        <v>910</v>
      </c>
    </row>
    <row r="603" spans="1:8" ht="45" x14ac:dyDescent="0.25">
      <c r="A603" s="12">
        <f>IFERROR(_xlfn.XLOOKUP([1]!INVENTARIO[[#This Row],[CODIGO CONCATENADO]],[1]!Tabla1[[CODIGO CONCATENADO ]],[1]!Tabla1[FECHA],,0,-1),"")</f>
        <v>43440</v>
      </c>
      <c r="B603" s="12">
        <f>IFERROR(_xlfn.XLOOKUP([1]!INVENTARIO[[#This Row],[CODIGO CONCATENADO]],[1]!Tabla1[[CODIGO CONCATENADO ]],[1]!Tabla1[FECHA],,0,-1),"")</f>
        <v>43440</v>
      </c>
      <c r="C603" s="13" t="str">
        <f>+[1]!Tabla3[[#This Row],[Secuencia]]</f>
        <v>MG0009</v>
      </c>
      <c r="D603" s="14" t="str">
        <f>+[1]!Tabla3[[#This Row],[Descripcion]]</f>
        <v>CAJAS GENERICAS PARA ARCHIVO TIPO MALETIN  LARGO 15X3/16 DE ANCHO 4 1/2 DE ANCHO Y 25 DE LARGO</v>
      </c>
      <c r="E603" s="13" t="str">
        <f>+[1]!Tabla3[[#This Row],[Unidad de medida]]</f>
        <v>UNIDAD</v>
      </c>
      <c r="F603" s="15">
        <f>+[1]!INVENTARIO[[#This Row],[CANTIDAD INICIAL]]+[1]!INVENTARIO[[#This Row],[ENTRADAS]]-[1]!INVENTARIO[[#This Row],[SALIDAS]]+[1]!INVENTARIO[[#This Row],[AJUSTES]]</f>
        <v>1427</v>
      </c>
      <c r="G603" s="16">
        <f>IFERROR(_xlfn.XLOOKUP([1]!INVENTARIO[[#This Row],[CODIGO CONCATENADO]],[1]!Tabla1[[CODIGO CONCATENADO ]],[1]!Tabla1[COSTO],,0,-1),"")</f>
        <v>64.900000000000006</v>
      </c>
      <c r="H603" s="16">
        <f>+IFERROR([1]!INVENTARIO[[#This Row],[STOCK (BALANCE)]]*[1]!INVENTARIO[[#This Row],[COSTO UNITARIO]],"")</f>
        <v>92612.3</v>
      </c>
    </row>
    <row r="604" spans="1:8" ht="30" x14ac:dyDescent="0.25">
      <c r="A604" s="17">
        <f>IFERROR(_xlfn.XLOOKUP([1]!INVENTARIO[[#This Row],[CODIGO CONCATENADO]],[1]!Tabla1[[CODIGO CONCATENADO ]],[1]!Tabla1[FECHA],,0,-1),"")</f>
        <v>44502</v>
      </c>
      <c r="B604" s="17">
        <f>IFERROR(_xlfn.XLOOKUP([1]!INVENTARIO[[#This Row],[CODIGO CONCATENADO]],[1]!Tabla1[[CODIGO CONCATENADO ]],[1]!Tabla1[FECHA],,0,-1),"")</f>
        <v>44502</v>
      </c>
      <c r="C604" s="18" t="str">
        <f>+[1]!Tabla3[[#This Row],[Secuencia]]</f>
        <v>MG0010</v>
      </c>
      <c r="D604" s="19" t="str">
        <f>+[1]!Tabla3[[#This Row],[Descripcion]]</f>
        <v>CAJAS GENERICAS PARA ARCHIVAR FALCON 24X10X15</v>
      </c>
      <c r="E604" s="18" t="str">
        <f>+[1]!Tabla3[[#This Row],[Unidad de medida]]</f>
        <v>UNIDAD</v>
      </c>
      <c r="F604" s="20">
        <f>+[1]!INVENTARIO[[#This Row],[CANTIDAD INICIAL]]+[1]!INVENTARIO[[#This Row],[ENTRADAS]]-[1]!INVENTARIO[[#This Row],[SALIDAS]]+[1]!INVENTARIO[[#This Row],[AJUSTES]]</f>
        <v>6</v>
      </c>
      <c r="G604" s="21">
        <f>IFERROR(_xlfn.XLOOKUP([1]!INVENTARIO[[#This Row],[CODIGO CONCATENADO]],[1]!Tabla1[[CODIGO CONCATENADO ]],[1]!Tabla1[COSTO],,0,-1),"")</f>
        <v>260</v>
      </c>
      <c r="H604" s="21">
        <f>+IFERROR([1]!INVENTARIO[[#This Row],[STOCK (BALANCE)]]*[1]!INVENTARIO[[#This Row],[COSTO UNITARIO]],"")</f>
        <v>1560</v>
      </c>
    </row>
    <row r="605" spans="1:8" x14ac:dyDescent="0.25">
      <c r="A605" s="12">
        <f>IFERROR(_xlfn.XLOOKUP([1]!INVENTARIO[[#This Row],[CODIGO CONCATENADO]],[1]!Tabla1[[CODIGO CONCATENADO ]],[1]!Tabla1[FECHA],,0,-1),"")</f>
        <v>43440</v>
      </c>
      <c r="B605" s="12">
        <f>IFERROR(_xlfn.XLOOKUP([1]!INVENTARIO[[#This Row],[CODIGO CONCATENADO]],[1]!Tabla1[[CODIGO CONCATENADO ]],[1]!Tabla1[FECHA],,0,-1),"")</f>
        <v>43440</v>
      </c>
      <c r="C605" s="13" t="str">
        <f>+[1]!Tabla3[[#This Row],[Secuencia]]</f>
        <v>MG0011</v>
      </c>
      <c r="D605" s="14" t="str">
        <f>+[1]!Tabla3[[#This Row],[Descripcion]]</f>
        <v>CALCULADORA DE 12 DIGITO PEQUEÑA</v>
      </c>
      <c r="E605" s="13" t="str">
        <f>+[1]!Tabla3[[#This Row],[Unidad de medida]]</f>
        <v>UNIDAD</v>
      </c>
      <c r="F605" s="15">
        <f>+[1]!INVENTARIO[[#This Row],[CANTIDAD INICIAL]]+[1]!INVENTARIO[[#This Row],[ENTRADAS]]-[1]!INVENTARIO[[#This Row],[SALIDAS]]+[1]!INVENTARIO[[#This Row],[AJUSTES]]</f>
        <v>66</v>
      </c>
      <c r="G605" s="16">
        <f>IFERROR(_xlfn.XLOOKUP([1]!INVENTARIO[[#This Row],[CODIGO CONCATENADO]],[1]!Tabla1[[CODIGO CONCATENADO ]],[1]!Tabla1[COSTO],,0,-1),"")</f>
        <v>265.5</v>
      </c>
      <c r="H605" s="16">
        <f>+IFERROR([1]!INVENTARIO[[#This Row],[STOCK (BALANCE)]]*[1]!INVENTARIO[[#This Row],[COSTO UNITARIO]],"")</f>
        <v>17523</v>
      </c>
    </row>
    <row r="606" spans="1:8" ht="30" x14ac:dyDescent="0.25">
      <c r="A606" s="17">
        <f>IFERROR(_xlfn.XLOOKUP([1]!INVENTARIO[[#This Row],[CODIGO CONCATENADO]],[1]!Tabla1[[CODIGO CONCATENADO ]],[1]!Tabla1[FECHA],,0,-1),"")</f>
        <v>44676</v>
      </c>
      <c r="B606" s="17">
        <f>IFERROR(_xlfn.XLOOKUP([1]!INVENTARIO[[#This Row],[CODIGO CONCATENADO]],[1]!Tabla1[[CODIGO CONCATENADO ]],[1]!Tabla1[FECHA],,0,-1),"")</f>
        <v>44676</v>
      </c>
      <c r="C606" s="18" t="str">
        <f>+[1]!Tabla3[[#This Row],[Secuencia]]</f>
        <v>MG0012</v>
      </c>
      <c r="D606" s="19" t="str">
        <f>+[1]!Tabla3[[#This Row],[Descripcion]]</f>
        <v>CALCULADORA SUMADORA SHARP EL-11979 III (PEQUEÑA)</v>
      </c>
      <c r="E606" s="18" t="str">
        <f>+[1]!Tabla3[[#This Row],[Unidad de medida]]</f>
        <v>UNIDAD</v>
      </c>
      <c r="F606" s="20">
        <f>+[1]!INVENTARIO[[#This Row],[CANTIDAD INICIAL]]+[1]!INVENTARIO[[#This Row],[ENTRADAS]]-[1]!INVENTARIO[[#This Row],[SALIDAS]]+[1]!INVENTARIO[[#This Row],[AJUSTES]]</f>
        <v>3</v>
      </c>
      <c r="G606" s="21">
        <f>IFERROR(_xlfn.XLOOKUP([1]!INVENTARIO[[#This Row],[CODIGO CONCATENADO]],[1]!Tabla1[[CODIGO CONCATENADO ]],[1]!Tabla1[COSTO],,0,-1),"")</f>
        <v>5081</v>
      </c>
      <c r="H606" s="21">
        <f>+IFERROR([1]!INVENTARIO[[#This Row],[STOCK (BALANCE)]]*[1]!INVENTARIO[[#This Row],[COSTO UNITARIO]],"")</f>
        <v>15243</v>
      </c>
    </row>
    <row r="607" spans="1:8" ht="30" x14ac:dyDescent="0.25">
      <c r="A607" s="12">
        <f>IFERROR(_xlfn.XLOOKUP([1]!INVENTARIO[[#This Row],[CODIGO CONCATENADO]],[1]!Tabla1[[CODIGO CONCATENADO ]],[1]!Tabla1[FECHA],,0,-1),"")</f>
        <v>44677</v>
      </c>
      <c r="B607" s="12">
        <f>IFERROR(_xlfn.XLOOKUP([1]!INVENTARIO[[#This Row],[CODIGO CONCATENADO]],[1]!Tabla1[[CODIGO CONCATENADO ]],[1]!Tabla1[FECHA],,0,-1),"")</f>
        <v>44677</v>
      </c>
      <c r="C607" s="13" t="str">
        <f>+[1]!Tabla3[[#This Row],[Secuencia]]</f>
        <v>MG0013</v>
      </c>
      <c r="D607" s="14" t="str">
        <f>+[1]!Tabla3[[#This Row],[Descripcion]]</f>
        <v>CARPETA COLGANTE PENDAFLEX 8 1/2X14 (25/1) FORDEL CAJA</v>
      </c>
      <c r="E607" s="13" t="str">
        <f>+[1]!Tabla3[[#This Row],[Unidad de medida]]</f>
        <v>UNIDAD</v>
      </c>
      <c r="F607" s="15">
        <f>+[1]!INVENTARIO[[#This Row],[CANTIDAD INICIAL]]+[1]!INVENTARIO[[#This Row],[ENTRADAS]]-[1]!INVENTARIO[[#This Row],[SALIDAS]]+[1]!INVENTARIO[[#This Row],[AJUSTES]]</f>
        <v>504</v>
      </c>
      <c r="G607" s="16">
        <f>IFERROR(_xlfn.XLOOKUP([1]!INVENTARIO[[#This Row],[CODIGO CONCATENADO]],[1]!Tabla1[[CODIGO CONCATENADO ]],[1]!Tabla1[COSTO],,0,-1),"")</f>
        <v>17.600000000000001</v>
      </c>
      <c r="H607" s="16">
        <f>+IFERROR([1]!INVENTARIO[[#This Row],[STOCK (BALANCE)]]*[1]!INVENTARIO[[#This Row],[COSTO UNITARIO]],"")</f>
        <v>8870.4000000000015</v>
      </c>
    </row>
    <row r="608" spans="1:8" x14ac:dyDescent="0.25">
      <c r="A608" s="17">
        <f>IFERROR(_xlfn.XLOOKUP([1]!INVENTARIO[[#This Row],[CODIGO CONCATENADO]],[1]!Tabla1[[CODIGO CONCATENADO ]],[1]!Tabla1[FECHA],,0,-1),"")</f>
        <v>44676</v>
      </c>
      <c r="B608" s="17">
        <f>IFERROR(_xlfn.XLOOKUP([1]!INVENTARIO[[#This Row],[CODIGO CONCATENADO]],[1]!Tabla1[[CODIGO CONCATENADO ]],[1]!Tabla1[FECHA],,0,-1),"")</f>
        <v>44676</v>
      </c>
      <c r="C608" s="18" t="str">
        <f>+[1]!Tabla3[[#This Row],[Secuencia]]</f>
        <v>MG0014</v>
      </c>
      <c r="D608" s="19" t="str">
        <f>+[1]!Tabla3[[#This Row],[Descripcion]]</f>
        <v>CARPETA COLGANTE PENDAFLEX 81/2X11</v>
      </c>
      <c r="E608" s="18" t="str">
        <f>+[1]!Tabla3[[#This Row],[Unidad de medida]]</f>
        <v>UNIDAD</v>
      </c>
      <c r="F608" s="20">
        <f>+[1]!INVENTARIO[[#This Row],[CANTIDAD INICIAL]]+[1]!INVENTARIO[[#This Row],[ENTRADAS]]-[1]!INVENTARIO[[#This Row],[SALIDAS]]+[1]!INVENTARIO[[#This Row],[AJUSTES]]</f>
        <v>525</v>
      </c>
      <c r="G608" s="21">
        <f>IFERROR(_xlfn.XLOOKUP([1]!INVENTARIO[[#This Row],[CODIGO CONCATENADO]],[1]!Tabla1[[CODIGO CONCATENADO ]],[1]!Tabla1[COSTO],,0,-1),"")</f>
        <v>17.8</v>
      </c>
      <c r="H608" s="21">
        <f>+IFERROR([1]!INVENTARIO[[#This Row],[STOCK (BALANCE)]]*[1]!INVENTARIO[[#This Row],[COSTO UNITARIO]],"")</f>
        <v>9345</v>
      </c>
    </row>
    <row r="609" spans="1:8" x14ac:dyDescent="0.25">
      <c r="A609" s="12">
        <f>IFERROR(_xlfn.XLOOKUP([1]!INVENTARIO[[#This Row],[CODIGO CONCATENADO]],[1]!Tabla1[[CODIGO CONCATENADO ]],[1]!Tabla1[FECHA],,0,-1),"")</f>
        <v>44286</v>
      </c>
      <c r="B609" s="12">
        <f>IFERROR(_xlfn.XLOOKUP([1]!INVENTARIO[[#This Row],[CODIGO CONCATENADO]],[1]!Tabla1[[CODIGO CONCATENADO ]],[1]!Tabla1[FECHA],,0,-1),"")</f>
        <v>44286</v>
      </c>
      <c r="C609" s="13" t="str">
        <f>+[1]!Tabla3[[#This Row],[Secuencia]]</f>
        <v>MG0015</v>
      </c>
      <c r="D609" s="14" t="str">
        <f>+[1]!Tabla3[[#This Row],[Descripcion]]</f>
        <v>CARPETAS 8 ½ X 11 DE 3 ARGOLLAS DE 1 PULGADAS</v>
      </c>
      <c r="E609" s="13" t="str">
        <f>+[1]!Tabla3[[#This Row],[Unidad de medida]]</f>
        <v>UNIDAD</v>
      </c>
      <c r="F609" s="15">
        <f>+[1]!INVENTARIO[[#This Row],[CANTIDAD INICIAL]]+[1]!INVENTARIO[[#This Row],[ENTRADAS]]-[1]!INVENTARIO[[#This Row],[SALIDAS]]+[1]!INVENTARIO[[#This Row],[AJUSTES]]</f>
        <v>179</v>
      </c>
      <c r="G609" s="16">
        <f>IFERROR(_xlfn.XLOOKUP([1]!INVENTARIO[[#This Row],[CODIGO CONCATENADO]],[1]!Tabla1[[CODIGO CONCATENADO ]],[1]!Tabla1[COSTO],,0,-1),"")</f>
        <v>95</v>
      </c>
      <c r="H609" s="16">
        <f>+IFERROR([1]!INVENTARIO[[#This Row],[STOCK (BALANCE)]]*[1]!INVENTARIO[[#This Row],[COSTO UNITARIO]],"")</f>
        <v>17005</v>
      </c>
    </row>
    <row r="610" spans="1:8" x14ac:dyDescent="0.25">
      <c r="A610" s="17">
        <f>IFERROR(_xlfn.XLOOKUP([1]!INVENTARIO[[#This Row],[CODIGO CONCATENADO]],[1]!Tabla1[[CODIGO CONCATENADO ]],[1]!Tabla1[FECHA],,0,-1),"")</f>
        <v>44286</v>
      </c>
      <c r="B610" s="17">
        <f>IFERROR(_xlfn.XLOOKUP([1]!INVENTARIO[[#This Row],[CODIGO CONCATENADO]],[1]!Tabla1[[CODIGO CONCATENADO ]],[1]!Tabla1[FECHA],,0,-1),"")</f>
        <v>44286</v>
      </c>
      <c r="C610" s="18" t="str">
        <f>+[1]!Tabla3[[#This Row],[Secuencia]]</f>
        <v>MG0016</v>
      </c>
      <c r="D610" s="19" t="str">
        <f>+[1]!Tabla3[[#This Row],[Descripcion]]</f>
        <v>CARPETAS 8 ½ X 11 DE 3 ARGOLLAS DE 2 PULGADAS</v>
      </c>
      <c r="E610" s="18" t="str">
        <f>+[1]!Tabla3[[#This Row],[Unidad de medida]]</f>
        <v>UNIDAD</v>
      </c>
      <c r="F610" s="20">
        <f>+[1]!INVENTARIO[[#This Row],[CANTIDAD INICIAL]]+[1]!INVENTARIO[[#This Row],[ENTRADAS]]-[1]!INVENTARIO[[#This Row],[SALIDAS]]+[1]!INVENTARIO[[#This Row],[AJUSTES]]</f>
        <v>208</v>
      </c>
      <c r="G610" s="21">
        <f>IFERROR(_xlfn.XLOOKUP([1]!INVENTARIO[[#This Row],[CODIGO CONCATENADO]],[1]!Tabla1[[CODIGO CONCATENADO ]],[1]!Tabla1[COSTO],,0,-1),"")</f>
        <v>105.41666666666667</v>
      </c>
      <c r="H610" s="21">
        <f>+IFERROR([1]!INVENTARIO[[#This Row],[STOCK (BALANCE)]]*[1]!INVENTARIO[[#This Row],[COSTO UNITARIO]],"")</f>
        <v>21926.666666666668</v>
      </c>
    </row>
    <row r="611" spans="1:8" x14ac:dyDescent="0.25">
      <c r="A611" s="12">
        <f>IFERROR(_xlfn.XLOOKUP([1]!INVENTARIO[[#This Row],[CODIGO CONCATENADO]],[1]!Tabla1[[CODIGO CONCATENADO ]],[1]!Tabla1[FECHA],,0,-1),"")</f>
        <v>44286</v>
      </c>
      <c r="B611" s="12">
        <f>IFERROR(_xlfn.XLOOKUP([1]!INVENTARIO[[#This Row],[CODIGO CONCATENADO]],[1]!Tabla1[[CODIGO CONCATENADO ]],[1]!Tabla1[FECHA],,0,-1),"")</f>
        <v>44286</v>
      </c>
      <c r="C611" s="13" t="str">
        <f>+[1]!Tabla3[[#This Row],[Secuencia]]</f>
        <v>MG0017</v>
      </c>
      <c r="D611" s="14" t="str">
        <f>+[1]!Tabla3[[#This Row],[Descripcion]]</f>
        <v>CARPETAS 8 ½ X 11 DE 3 ARGOLLAS DE 3 PULGADAS</v>
      </c>
      <c r="E611" s="13" t="str">
        <f>+[1]!Tabla3[[#This Row],[Unidad de medida]]</f>
        <v>UNIDAD</v>
      </c>
      <c r="F611" s="15">
        <f>+[1]!INVENTARIO[[#This Row],[CANTIDAD INICIAL]]+[1]!INVENTARIO[[#This Row],[ENTRADAS]]-[1]!INVENTARIO[[#This Row],[SALIDAS]]+[1]!INVENTARIO[[#This Row],[AJUSTES]]</f>
        <v>143</v>
      </c>
      <c r="G611" s="16">
        <f>IFERROR(_xlfn.XLOOKUP([1]!INVENTARIO[[#This Row],[CODIGO CONCATENADO]],[1]!Tabla1[[CODIGO CONCATENADO ]],[1]!Tabla1[COSTO],,0,-1),"")</f>
        <v>145</v>
      </c>
      <c r="H611" s="16">
        <f>+IFERROR([1]!INVENTARIO[[#This Row],[STOCK (BALANCE)]]*[1]!INVENTARIO[[#This Row],[COSTO UNITARIO]],"")</f>
        <v>20735</v>
      </c>
    </row>
    <row r="612" spans="1:8" x14ac:dyDescent="0.25">
      <c r="A612" s="17">
        <f>IFERROR(_xlfn.XLOOKUP([1]!INVENTARIO[[#This Row],[CODIGO CONCATENADO]],[1]!Tabla1[[CODIGO CONCATENADO ]],[1]!Tabla1[FECHA],,0,-1),"")</f>
        <v>44519</v>
      </c>
      <c r="B612" s="17">
        <f>IFERROR(_xlfn.XLOOKUP([1]!INVENTARIO[[#This Row],[CODIGO CONCATENADO]],[1]!Tabla1[[CODIGO CONCATENADO ]],[1]!Tabla1[FECHA],,0,-1),"")</f>
        <v>44519</v>
      </c>
      <c r="C612" s="18" t="str">
        <f>+[1]!Tabla3[[#This Row],[Secuencia]]</f>
        <v>MG0018</v>
      </c>
      <c r="D612" s="19" t="str">
        <f>+[1]!Tabla3[[#This Row],[Descripcion]]</f>
        <v>CARPETAS 8 ½ X 11 DE 3 ARGOLLAS DE 5 PULGADAS</v>
      </c>
      <c r="E612" s="18" t="str">
        <f>+[1]!Tabla3[[#This Row],[Unidad de medida]]</f>
        <v>UNIDAD</v>
      </c>
      <c r="F612" s="20">
        <f>+[1]!INVENTARIO[[#This Row],[CANTIDAD INICIAL]]+[1]!INVENTARIO[[#This Row],[ENTRADAS]]-[1]!INVENTARIO[[#This Row],[SALIDAS]]+[1]!INVENTARIO[[#This Row],[AJUSTES]]</f>
        <v>104</v>
      </c>
      <c r="G612" s="21">
        <f>IFERROR(_xlfn.XLOOKUP([1]!INVENTARIO[[#This Row],[CODIGO CONCATENADO]],[1]!Tabla1[[CODIGO CONCATENADO ]],[1]!Tabla1[COSTO],,0,-1),"")</f>
        <v>311.25</v>
      </c>
      <c r="H612" s="21">
        <f>+IFERROR([1]!INVENTARIO[[#This Row],[STOCK (BALANCE)]]*[1]!INVENTARIO[[#This Row],[COSTO UNITARIO]],"")</f>
        <v>32370</v>
      </c>
    </row>
    <row r="613" spans="1:8" x14ac:dyDescent="0.25">
      <c r="A613" s="12">
        <f>IFERROR(_xlfn.XLOOKUP([1]!INVENTARIO[[#This Row],[CODIGO CONCATENADO]],[1]!Tabla1[[CODIGO CONCATENADO ]],[1]!Tabla1[FECHA],,0,-1),"")</f>
        <v>44505</v>
      </c>
      <c r="B613" s="12">
        <f>IFERROR(_xlfn.XLOOKUP([1]!INVENTARIO[[#This Row],[CODIGO CONCATENADO]],[1]!Tabla1[[CODIGO CONCATENADO ]],[1]!Tabla1[FECHA],,0,-1),"")</f>
        <v>44505</v>
      </c>
      <c r="C613" s="13" t="str">
        <f>+[1]!Tabla3[[#This Row],[Secuencia]]</f>
        <v>MG0019</v>
      </c>
      <c r="D613" s="14" t="str">
        <f>+[1]!Tabla3[[#This Row],[Descripcion]]</f>
        <v>CARTUCHO HP TINTA 711 AMARILLO</v>
      </c>
      <c r="E613" s="13" t="str">
        <f>+[1]!Tabla3[[#This Row],[Unidad de medida]]</f>
        <v>CARTUCHO</v>
      </c>
      <c r="F613" s="15">
        <f>+[1]!INVENTARIO[[#This Row],[CANTIDAD INICIAL]]+[1]!INVENTARIO[[#This Row],[ENTRADAS]]-[1]!INVENTARIO[[#This Row],[SALIDAS]]+[1]!INVENTARIO[[#This Row],[AJUSTES]]</f>
        <v>8</v>
      </c>
      <c r="G613" s="16">
        <f>IFERROR(_xlfn.XLOOKUP([1]!INVENTARIO[[#This Row],[CODIGO CONCATENADO]],[1]!Tabla1[[CODIGO CONCATENADO ]],[1]!Tabla1[COSTO],,0,-1),"")</f>
        <v>1804.76</v>
      </c>
      <c r="H613" s="16">
        <f>+IFERROR([1]!INVENTARIO[[#This Row],[STOCK (BALANCE)]]*[1]!INVENTARIO[[#This Row],[COSTO UNITARIO]],"")</f>
        <v>14438.08</v>
      </c>
    </row>
    <row r="614" spans="1:8" x14ac:dyDescent="0.25">
      <c r="A614" s="17">
        <f>IFERROR(_xlfn.XLOOKUP([1]!INVENTARIO[[#This Row],[CODIGO CONCATENADO]],[1]!Tabla1[[CODIGO CONCATENADO ]],[1]!Tabla1[FECHA],,0,-1),"")</f>
        <v>44505</v>
      </c>
      <c r="B614" s="17">
        <f>IFERROR(_xlfn.XLOOKUP([1]!INVENTARIO[[#This Row],[CODIGO CONCATENADO]],[1]!Tabla1[[CODIGO CONCATENADO ]],[1]!Tabla1[FECHA],,0,-1),"")</f>
        <v>44505</v>
      </c>
      <c r="C614" s="18" t="str">
        <f>+[1]!Tabla3[[#This Row],[Secuencia]]</f>
        <v>MG0020</v>
      </c>
      <c r="D614" s="19" t="str">
        <f>+[1]!Tabla3[[#This Row],[Descripcion]]</f>
        <v>CARTUCHO HP TINTA 711 AZUL</v>
      </c>
      <c r="E614" s="18" t="str">
        <f>+[1]!Tabla3[[#This Row],[Unidad de medida]]</f>
        <v>CARTUCHO</v>
      </c>
      <c r="F614" s="20">
        <f>+[1]!INVENTARIO[[#This Row],[CANTIDAD INICIAL]]+[1]!INVENTARIO[[#This Row],[ENTRADAS]]-[1]!INVENTARIO[[#This Row],[SALIDAS]]+[1]!INVENTARIO[[#This Row],[AJUSTES]]</f>
        <v>8</v>
      </c>
      <c r="G614" s="21">
        <f>IFERROR(_xlfn.XLOOKUP([1]!INVENTARIO[[#This Row],[CODIGO CONCATENADO]],[1]!Tabla1[[CODIGO CONCATENADO ]],[1]!Tabla1[COSTO],,0,-1),"")</f>
        <v>1804.76</v>
      </c>
      <c r="H614" s="21">
        <f>+IFERROR([1]!INVENTARIO[[#This Row],[STOCK (BALANCE)]]*[1]!INVENTARIO[[#This Row],[COSTO UNITARIO]],"")</f>
        <v>14438.08</v>
      </c>
    </row>
    <row r="615" spans="1:8" x14ac:dyDescent="0.25">
      <c r="A615" s="12">
        <f>IFERROR(_xlfn.XLOOKUP([1]!INVENTARIO[[#This Row],[CODIGO CONCATENADO]],[1]!Tabla1[[CODIGO CONCATENADO ]],[1]!Tabla1[FECHA],,0,-1),"")</f>
        <v>44505</v>
      </c>
      <c r="B615" s="12">
        <f>IFERROR(_xlfn.XLOOKUP([1]!INVENTARIO[[#This Row],[CODIGO CONCATENADO]],[1]!Tabla1[[CODIGO CONCATENADO ]],[1]!Tabla1[FECHA],,0,-1),"")</f>
        <v>44505</v>
      </c>
      <c r="C615" s="13" t="str">
        <f>+[1]!Tabla3[[#This Row],[Secuencia]]</f>
        <v>MG0021</v>
      </c>
      <c r="D615" s="14" t="str">
        <f>+[1]!Tabla3[[#This Row],[Descripcion]]</f>
        <v>CARTUCHO HP TINTA 711 MAGENTA</v>
      </c>
      <c r="E615" s="13" t="str">
        <f>+[1]!Tabla3[[#This Row],[Unidad de medida]]</f>
        <v>CARTUCHO</v>
      </c>
      <c r="F615" s="15">
        <f>+[1]!INVENTARIO[[#This Row],[CANTIDAD INICIAL]]+[1]!INVENTARIO[[#This Row],[ENTRADAS]]-[1]!INVENTARIO[[#This Row],[SALIDAS]]+[1]!INVENTARIO[[#This Row],[AJUSTES]]</f>
        <v>8</v>
      </c>
      <c r="G615" s="16">
        <f>IFERROR(_xlfn.XLOOKUP([1]!INVENTARIO[[#This Row],[CODIGO CONCATENADO]],[1]!Tabla1[[CODIGO CONCATENADO ]],[1]!Tabla1[COSTO],,0,-1),"")</f>
        <v>1804.76</v>
      </c>
      <c r="H615" s="16">
        <f>+IFERROR([1]!INVENTARIO[[#This Row],[STOCK (BALANCE)]]*[1]!INVENTARIO[[#This Row],[COSTO UNITARIO]],"")</f>
        <v>14438.08</v>
      </c>
    </row>
    <row r="616" spans="1:8" x14ac:dyDescent="0.25">
      <c r="A616" s="17">
        <f>IFERROR(_xlfn.XLOOKUP([1]!INVENTARIO[[#This Row],[CODIGO CONCATENADO]],[1]!Tabla1[[CODIGO CONCATENADO ]],[1]!Tabla1[FECHA],,0,-1),"")</f>
        <v>44551</v>
      </c>
      <c r="B616" s="17">
        <f>IFERROR(_xlfn.XLOOKUP([1]!INVENTARIO[[#This Row],[CODIGO CONCATENADO]],[1]!Tabla1[[CODIGO CONCATENADO ]],[1]!Tabla1[FECHA],,0,-1),"")</f>
        <v>44551</v>
      </c>
      <c r="C616" s="18" t="str">
        <f>+[1]!Tabla3[[#This Row],[Secuencia]]</f>
        <v>MG0022</v>
      </c>
      <c r="D616" s="19" t="str">
        <f>+[1]!Tabla3[[#This Row],[Descripcion]]</f>
        <v>CARTUCHO HP TINTA 711 NEGRO</v>
      </c>
      <c r="E616" s="18" t="str">
        <f>+[1]!Tabla3[[#This Row],[Unidad de medida]]</f>
        <v>CARTUCHO</v>
      </c>
      <c r="F616" s="20">
        <f>+[1]!INVENTARIO[[#This Row],[CANTIDAD INICIAL]]+[1]!INVENTARIO[[#This Row],[ENTRADAS]]-[1]!INVENTARIO[[#This Row],[SALIDAS]]+[1]!INVENTARIO[[#This Row],[AJUSTES]]</f>
        <v>8</v>
      </c>
      <c r="G616" s="21">
        <f>IFERROR(_xlfn.XLOOKUP([1]!INVENTARIO[[#This Row],[CODIGO CONCATENADO]],[1]!Tabla1[[CODIGO CONCATENADO ]],[1]!Tabla1[COSTO],,0,-1),"")</f>
        <v>1870</v>
      </c>
      <c r="H616" s="21">
        <f>+IFERROR([1]!INVENTARIO[[#This Row],[STOCK (BALANCE)]]*[1]!INVENTARIO[[#This Row],[COSTO UNITARIO]],"")</f>
        <v>14960</v>
      </c>
    </row>
    <row r="617" spans="1:8" x14ac:dyDescent="0.25">
      <c r="A617" s="12">
        <f>IFERROR(_xlfn.XLOOKUP([1]!INVENTARIO[[#This Row],[CODIGO CONCATENADO]],[1]!Tabla1[[CODIGO CONCATENADO ]],[1]!Tabla1[FECHA],,0,-1),"")</f>
        <v>44592</v>
      </c>
      <c r="B617" s="12">
        <f>IFERROR(_xlfn.XLOOKUP([1]!INVENTARIO[[#This Row],[CODIGO CONCATENADO]],[1]!Tabla1[[CODIGO CONCATENADO ]],[1]!Tabla1[FECHA],,0,-1),"")</f>
        <v>44592</v>
      </c>
      <c r="C617" s="13" t="str">
        <f>+[1]!Tabla3[[#This Row],[Secuencia]]</f>
        <v>MG0023</v>
      </c>
      <c r="D617" s="14" t="str">
        <f>+[1]!Tabla3[[#This Row],[Descripcion]]</f>
        <v>CARTUCHO HP TINTA 920 NEGRO</v>
      </c>
      <c r="E617" s="13" t="str">
        <f>+[1]!Tabla3[[#This Row],[Unidad de medida]]</f>
        <v>CARTUCHO</v>
      </c>
      <c r="F617" s="15">
        <f>+[1]!INVENTARIO[[#This Row],[CANTIDAD INICIAL]]+[1]!INVENTARIO[[#This Row],[ENTRADAS]]-[1]!INVENTARIO[[#This Row],[SALIDAS]]+[1]!INVENTARIO[[#This Row],[AJUSTES]]</f>
        <v>1</v>
      </c>
      <c r="G617" s="16">
        <f>IFERROR(_xlfn.XLOOKUP([1]!INVENTARIO[[#This Row],[CODIGO CONCATENADO]],[1]!Tabla1[[CODIGO CONCATENADO ]],[1]!Tabla1[COSTO],,0,-1),"")</f>
        <v>0</v>
      </c>
      <c r="H617" s="16">
        <f>+IFERROR([1]!INVENTARIO[[#This Row],[STOCK (BALANCE)]]*[1]!INVENTARIO[[#This Row],[COSTO UNITARIO]],"")</f>
        <v>0</v>
      </c>
    </row>
    <row r="618" spans="1:8" x14ac:dyDescent="0.25">
      <c r="A618" s="17">
        <f>IFERROR(_xlfn.XLOOKUP([1]!INVENTARIO[[#This Row],[CODIGO CONCATENADO]],[1]!Tabla1[[CODIGO CONCATENADO ]],[1]!Tabla1[FECHA],,0,-1),"")</f>
        <v>44613</v>
      </c>
      <c r="B618" s="17">
        <f>IFERROR(_xlfn.XLOOKUP([1]!INVENTARIO[[#This Row],[CODIGO CONCATENADO]],[1]!Tabla1[[CODIGO CONCATENADO ]],[1]!Tabla1[FECHA],,0,-1),"")</f>
        <v>44613</v>
      </c>
      <c r="C618" s="18" t="str">
        <f>+[1]!Tabla3[[#This Row],[Secuencia]]</f>
        <v>MG0024</v>
      </c>
      <c r="D618" s="19" t="str">
        <f>+[1]!Tabla3[[#This Row],[Descripcion]]</f>
        <v>CERA PARA CONTAR 14 GRAMOS</v>
      </c>
      <c r="E618" s="18" t="str">
        <f>+[1]!Tabla3[[#This Row],[Unidad de medida]]</f>
        <v>UNIDAD</v>
      </c>
      <c r="F618" s="20">
        <f>+[1]!INVENTARIO[[#This Row],[CANTIDAD INICIAL]]+[1]!INVENTARIO[[#This Row],[ENTRADAS]]-[1]!INVENTARIO[[#This Row],[SALIDAS]]+[1]!INVENTARIO[[#This Row],[AJUSTES]]</f>
        <v>3</v>
      </c>
      <c r="G618" s="21">
        <f>IFERROR(_xlfn.XLOOKUP([1]!INVENTARIO[[#This Row],[CODIGO CONCATENADO]],[1]!Tabla1[[CODIGO CONCATENADO ]],[1]!Tabla1[COSTO],,0,-1),"")</f>
        <v>45</v>
      </c>
      <c r="H618" s="21">
        <f>+IFERROR([1]!INVENTARIO[[#This Row],[STOCK (BALANCE)]]*[1]!INVENTARIO[[#This Row],[COSTO UNITARIO]],"")</f>
        <v>135</v>
      </c>
    </row>
    <row r="619" spans="1:8" x14ac:dyDescent="0.25">
      <c r="A619" s="12">
        <f>IFERROR(_xlfn.XLOOKUP([1]!INVENTARIO[[#This Row],[CODIGO CONCATENADO]],[1]!Tabla1[[CODIGO CONCATENADO ]],[1]!Tabla1[FECHA],,0,-1),"")</f>
        <v>43440</v>
      </c>
      <c r="B619" s="12">
        <f>IFERROR(_xlfn.XLOOKUP([1]!INVENTARIO[[#This Row],[CODIGO CONCATENADO]],[1]!Tabla1[[CODIGO CONCATENADO ]],[1]!Tabla1[FECHA],,0,-1),"")</f>
        <v>43440</v>
      </c>
      <c r="C619" s="13" t="str">
        <f>+[1]!Tabla3[[#This Row],[Secuencia]]</f>
        <v>MG0025</v>
      </c>
      <c r="D619" s="14" t="str">
        <f>+[1]!Tabla3[[#This Row],[Descripcion]]</f>
        <v>CD EN BLANCO</v>
      </c>
      <c r="E619" s="13" t="str">
        <f>+[1]!Tabla3[[#This Row],[Unidad de medida]]</f>
        <v>UNIDAD</v>
      </c>
      <c r="F619" s="15">
        <f>+[1]!INVENTARIO[[#This Row],[CANTIDAD INICIAL]]+[1]!INVENTARIO[[#This Row],[ENTRADAS]]-[1]!INVENTARIO[[#This Row],[SALIDAS]]+[1]!INVENTARIO[[#This Row],[AJUSTES]]</f>
        <v>583</v>
      </c>
      <c r="G619" s="16">
        <f>IFERROR(_xlfn.XLOOKUP([1]!INVENTARIO[[#This Row],[CODIGO CONCATENADO]],[1]!Tabla1[[CODIGO CONCATENADO ]],[1]!Tabla1[COSTO],,0,-1),"")</f>
        <v>8.56</v>
      </c>
      <c r="H619" s="16">
        <f>+IFERROR([1]!INVENTARIO[[#This Row],[STOCK (BALANCE)]]*[1]!INVENTARIO[[#This Row],[COSTO UNITARIO]],"")</f>
        <v>4990.4800000000005</v>
      </c>
    </row>
    <row r="620" spans="1:8" x14ac:dyDescent="0.25">
      <c r="A620" s="17">
        <f>IFERROR(_xlfn.XLOOKUP([1]!INVENTARIO[[#This Row],[CODIGO CONCATENADO]],[1]!Tabla1[[CODIGO CONCATENADO ]],[1]!Tabla1[FECHA],,0,-1),"")</f>
        <v>43671</v>
      </c>
      <c r="B620" s="17">
        <f>IFERROR(_xlfn.XLOOKUP([1]!INVENTARIO[[#This Row],[CODIGO CONCATENADO]],[1]!Tabla1[[CODIGO CONCATENADO ]],[1]!Tabla1[FECHA],,0,-1),"")</f>
        <v>43671</v>
      </c>
      <c r="C620" s="18" t="str">
        <f>+[1]!Tabla3[[#This Row],[Secuencia]]</f>
        <v>MG0026</v>
      </c>
      <c r="D620" s="19" t="str">
        <f>+[1]!Tabla3[[#This Row],[Descripcion]]</f>
        <v>CHINCHETAS</v>
      </c>
      <c r="E620" s="18" t="str">
        <f>+[1]!Tabla3[[#This Row],[Unidad de medida]]</f>
        <v>CAJITAS</v>
      </c>
      <c r="F620" s="20">
        <f>+[1]!INVENTARIO[[#This Row],[CANTIDAD INICIAL]]+[1]!INVENTARIO[[#This Row],[ENTRADAS]]-[1]!INVENTARIO[[#This Row],[SALIDAS]]+[1]!INVENTARIO[[#This Row],[AJUSTES]]</f>
        <v>44</v>
      </c>
      <c r="G620" s="21">
        <f>IFERROR(_xlfn.XLOOKUP([1]!INVENTARIO[[#This Row],[CODIGO CONCATENADO]],[1]!Tabla1[[CODIGO CONCATENADO ]],[1]!Tabla1[COSTO],,0,-1),"")</f>
        <v>49.65</v>
      </c>
      <c r="H620" s="21">
        <f>+IFERROR([1]!INVENTARIO[[#This Row],[STOCK (BALANCE)]]*[1]!INVENTARIO[[#This Row],[COSTO UNITARIO]],"")</f>
        <v>2184.6</v>
      </c>
    </row>
    <row r="621" spans="1:8" x14ac:dyDescent="0.25">
      <c r="A621" s="12">
        <f>IFERROR(_xlfn.XLOOKUP([1]!INVENTARIO[[#This Row],[CODIGO CONCATENADO]],[1]!Tabla1[[CODIGO CONCATENADO ]],[1]!Tabla1[FECHA],,0,-1),"")</f>
        <v>44511</v>
      </c>
      <c r="B621" s="12">
        <f>IFERROR(_xlfn.XLOOKUP([1]!INVENTARIO[[#This Row],[CODIGO CONCATENADO]],[1]!Tabla1[[CODIGO CONCATENADO ]],[1]!Tabla1[FECHA],,0,-1),"")</f>
        <v>44511</v>
      </c>
      <c r="C621" s="13" t="str">
        <f>+[1]!Tabla3[[#This Row],[Secuencia]]</f>
        <v>MG0027</v>
      </c>
      <c r="D621" s="14" t="str">
        <f>+[1]!Tabla3[[#This Row],[Descripcion]]</f>
        <v>CINTA ADHESIVA  3/4 HIGHLAND</v>
      </c>
      <c r="E621" s="13" t="str">
        <f>+[1]!Tabla3[[#This Row],[Unidad de medida]]</f>
        <v>UNIDAD</v>
      </c>
      <c r="F621" s="15">
        <f>+[1]!INVENTARIO[[#This Row],[CANTIDAD INICIAL]]+[1]!INVENTARIO[[#This Row],[ENTRADAS]]-[1]!INVENTARIO[[#This Row],[SALIDAS]]+[1]!INVENTARIO[[#This Row],[AJUSTES]]</f>
        <v>5</v>
      </c>
      <c r="G621" s="16">
        <f>IFERROR(_xlfn.XLOOKUP([1]!INVENTARIO[[#This Row],[CODIGO CONCATENADO]],[1]!Tabla1[[CODIGO CONCATENADO ]],[1]!Tabla1[COSTO],,0,-1),"")</f>
        <v>56</v>
      </c>
      <c r="H621" s="16">
        <f>+IFERROR([1]!INVENTARIO[[#This Row],[STOCK (BALANCE)]]*[1]!INVENTARIO[[#This Row],[COSTO UNITARIO]],"")</f>
        <v>280</v>
      </c>
    </row>
    <row r="622" spans="1:8" x14ac:dyDescent="0.25">
      <c r="A622" s="17">
        <f>IFERROR(_xlfn.XLOOKUP([1]!INVENTARIO[[#This Row],[CODIGO CONCATENADO]],[1]!Tabla1[[CODIGO CONCATENADO ]],[1]!Tabla1[FECHA],,0,-1),"")</f>
        <v>43440</v>
      </c>
      <c r="B622" s="17">
        <f>IFERROR(_xlfn.XLOOKUP([1]!INVENTARIO[[#This Row],[CODIGO CONCATENADO]],[1]!Tabla1[[CODIGO CONCATENADO ]],[1]!Tabla1[FECHA],,0,-1),"")</f>
        <v>43440</v>
      </c>
      <c r="C622" s="18" t="str">
        <f>+[1]!Tabla3[[#This Row],[Secuencia]]</f>
        <v>MG0028</v>
      </c>
      <c r="D622" s="19" t="str">
        <f>+[1]!Tabla3[[#This Row],[Descripcion]]</f>
        <v>CINTA DE EMPAQUE 2X90</v>
      </c>
      <c r="E622" s="18" t="str">
        <f>+[1]!Tabla3[[#This Row],[Unidad de medida]]</f>
        <v>UNIDAD</v>
      </c>
      <c r="F622" s="20">
        <f>+[1]!INVENTARIO[[#This Row],[CANTIDAD INICIAL]]+[1]!INVENTARIO[[#This Row],[ENTRADAS]]-[1]!INVENTARIO[[#This Row],[SALIDAS]]+[1]!INVENTARIO[[#This Row],[AJUSTES]]</f>
        <v>48</v>
      </c>
      <c r="G622" s="21">
        <f>IFERROR(_xlfn.XLOOKUP([1]!INVENTARIO[[#This Row],[CODIGO CONCATENADO]],[1]!Tabla1[[CODIGO CONCATENADO ]],[1]!Tabla1[COSTO],,0,-1),"")</f>
        <v>34.81</v>
      </c>
      <c r="H622" s="21">
        <f>+IFERROR([1]!INVENTARIO[[#This Row],[STOCK (BALANCE)]]*[1]!INVENTARIO[[#This Row],[COSTO UNITARIO]],"")</f>
        <v>1670.88</v>
      </c>
    </row>
    <row r="623" spans="1:8" x14ac:dyDescent="0.25">
      <c r="A623" s="12">
        <f>IFERROR(_xlfn.XLOOKUP([1]!INVENTARIO[[#This Row],[CODIGO CONCATENADO]],[1]!Tabla1[[CODIGO CONCATENADO ]],[1]!Tabla1[FECHA],,0,-1),"")</f>
        <v>43725</v>
      </c>
      <c r="B623" s="12">
        <f>IFERROR(_xlfn.XLOOKUP([1]!INVENTARIO[[#This Row],[CODIGO CONCATENADO]],[1]!Tabla1[[CODIGO CONCATENADO ]],[1]!Tabla1[FECHA],,0,-1),"")</f>
        <v>43725</v>
      </c>
      <c r="C623" s="13" t="str">
        <f>+[1]!Tabla3[[#This Row],[Secuencia]]</f>
        <v>MG0029</v>
      </c>
      <c r="D623" s="14" t="str">
        <f>+[1]!Tabla3[[#This Row],[Descripcion]]</f>
        <v>CINTA PARA SUMADORA (ROLLOS BLANCOS).</v>
      </c>
      <c r="E623" s="13" t="str">
        <f>+[1]!Tabla3[[#This Row],[Unidad de medida]]</f>
        <v>UNIDAD</v>
      </c>
      <c r="F623" s="15">
        <f>+[1]!INVENTARIO[[#This Row],[CANTIDAD INICIAL]]+[1]!INVENTARIO[[#This Row],[ENTRADAS]]-[1]!INVENTARIO[[#This Row],[SALIDAS]]+[1]!INVENTARIO[[#This Row],[AJUSTES]]</f>
        <v>4</v>
      </c>
      <c r="G623" s="16">
        <f>IFERROR(_xlfn.XLOOKUP([1]!INVENTARIO[[#This Row],[CODIGO CONCATENADO]],[1]!Tabla1[[CODIGO CONCATENADO ]],[1]!Tabla1[COSTO],,0,-1),"")</f>
        <v>29</v>
      </c>
      <c r="H623" s="16">
        <f>+IFERROR([1]!INVENTARIO[[#This Row],[STOCK (BALANCE)]]*[1]!INVENTARIO[[#This Row],[COSTO UNITARIO]],"")</f>
        <v>116</v>
      </c>
    </row>
    <row r="624" spans="1:8" x14ac:dyDescent="0.25">
      <c r="A624" s="17">
        <f>IFERROR(_xlfn.XLOOKUP([1]!INVENTARIO[[#This Row],[CODIGO CONCATENADO]],[1]!Tabla1[[CODIGO CONCATENADO ]],[1]!Tabla1[FECHA],,0,-1),"")</f>
        <v>44592</v>
      </c>
      <c r="B624" s="17">
        <f>IFERROR(_xlfn.XLOOKUP([1]!INVENTARIO[[#This Row],[CODIGO CONCATENADO]],[1]!Tabla1[[CODIGO CONCATENADO ]],[1]!Tabla1[FECHA],,0,-1),"")</f>
        <v>44592</v>
      </c>
      <c r="C624" s="18" t="str">
        <f>+[1]!Tabla3[[#This Row],[Secuencia]]</f>
        <v>MG0030</v>
      </c>
      <c r="D624" s="19" t="str">
        <f>+[1]!Tabla3[[#This Row],[Descripcion]]</f>
        <v>CINTA PARA SUMADORA (ROJA Y NEGRA).</v>
      </c>
      <c r="E624" s="18" t="str">
        <f>+[1]!Tabla3[[#This Row],[Unidad de medida]]</f>
        <v>UNIDAD</v>
      </c>
      <c r="F624" s="20">
        <f>+[1]!INVENTARIO[[#This Row],[CANTIDAD INICIAL]]+[1]!INVENTARIO[[#This Row],[ENTRADAS]]-[1]!INVENTARIO[[#This Row],[SALIDAS]]+[1]!INVENTARIO[[#This Row],[AJUSTES]]</f>
        <v>12</v>
      </c>
      <c r="G624" s="21">
        <f>IFERROR(_xlfn.XLOOKUP([1]!INVENTARIO[[#This Row],[CODIGO CONCATENADO]],[1]!Tabla1[[CODIGO CONCATENADO ]],[1]!Tabla1[COSTO],,0,-1),"")</f>
        <v>0</v>
      </c>
      <c r="H624" s="21">
        <f>+IFERROR([1]!INVENTARIO[[#This Row],[STOCK (BALANCE)]]*[1]!INVENTARIO[[#This Row],[COSTO UNITARIO]],"")</f>
        <v>0</v>
      </c>
    </row>
    <row r="625" spans="1:8" x14ac:dyDescent="0.25">
      <c r="A625" s="12">
        <f>IFERROR(_xlfn.XLOOKUP([1]!INVENTARIO[[#This Row],[CODIGO CONCATENADO]],[1]!Tabla1[[CODIGO CONCATENADO ]],[1]!Tabla1[FECHA],,0,-1),"")</f>
        <v>44676</v>
      </c>
      <c r="B625" s="12">
        <f>IFERROR(_xlfn.XLOOKUP([1]!INVENTARIO[[#This Row],[CODIGO CONCATENADO]],[1]!Tabla1[[CODIGO CONCATENADO ]],[1]!Tabla1[FECHA],,0,-1),"")</f>
        <v>44676</v>
      </c>
      <c r="C625" s="13" t="str">
        <f>+[1]!Tabla3[[#This Row],[Secuencia]]</f>
        <v>MG0031</v>
      </c>
      <c r="D625" s="14" t="str">
        <f>+[1]!Tabla3[[#This Row],[Descripcion]]</f>
        <v>CLIP BILLETERO DE 15 MM</v>
      </c>
      <c r="E625" s="13" t="str">
        <f>+[1]!Tabla3[[#This Row],[Unidad de medida]]</f>
        <v>UNIDAD</v>
      </c>
      <c r="F625" s="15">
        <f>+[1]!INVENTARIO[[#This Row],[CANTIDAD INICIAL]]+[1]!INVENTARIO[[#This Row],[ENTRADAS]]-[1]!INVENTARIO[[#This Row],[SALIDAS]]+[1]!INVENTARIO[[#This Row],[AJUSTES]]</f>
        <v>983</v>
      </c>
      <c r="G625" s="16">
        <f>IFERROR(_xlfn.XLOOKUP([1]!INVENTARIO[[#This Row],[CODIGO CONCATENADO]],[1]!Tabla1[[CODIGO CONCATENADO ]],[1]!Tabla1[COSTO],,0,-1),"")</f>
        <v>1.916666</v>
      </c>
      <c r="H625" s="16">
        <f>+IFERROR([1]!INVENTARIO[[#This Row],[STOCK (BALANCE)]]*[1]!INVENTARIO[[#This Row],[COSTO UNITARIO]],"")</f>
        <v>1884.082678</v>
      </c>
    </row>
    <row r="626" spans="1:8" x14ac:dyDescent="0.25">
      <c r="A626" s="17">
        <f>IFERROR(_xlfn.XLOOKUP([1]!INVENTARIO[[#This Row],[CODIGO CONCATENADO]],[1]!Tabla1[[CODIGO CONCATENADO ]],[1]!Tabla1[FECHA],,0,-1),"")</f>
        <v>44676</v>
      </c>
      <c r="B626" s="17">
        <f>IFERROR(_xlfn.XLOOKUP([1]!INVENTARIO[[#This Row],[CODIGO CONCATENADO]],[1]!Tabla1[[CODIGO CONCATENADO ]],[1]!Tabla1[FECHA],,0,-1),"")</f>
        <v>44676</v>
      </c>
      <c r="C626" s="18" t="str">
        <f>+[1]!Tabla3[[#This Row],[Secuencia]]</f>
        <v>MG0032</v>
      </c>
      <c r="D626" s="19" t="str">
        <f>+[1]!Tabla3[[#This Row],[Descripcion]]</f>
        <v>CLIP BILLETERO DE 19 MM</v>
      </c>
      <c r="E626" s="18" t="str">
        <f>+[1]!Tabla3[[#This Row],[Unidad de medida]]</f>
        <v>UNIDAD</v>
      </c>
      <c r="F626" s="20">
        <f>+[1]!INVENTARIO[[#This Row],[CANTIDAD INICIAL]]+[1]!INVENTARIO[[#This Row],[ENTRADAS]]-[1]!INVENTARIO[[#This Row],[SALIDAS]]+[1]!INVENTARIO[[#This Row],[AJUSTES]]</f>
        <v>720</v>
      </c>
      <c r="G626" s="21">
        <f>IFERROR(_xlfn.XLOOKUP([1]!INVENTARIO[[#This Row],[CODIGO CONCATENADO]],[1]!Tabla1[[CODIGO CONCATENADO ]],[1]!Tabla1[COSTO],,0,-1),"")</f>
        <v>2.9166599999999998</v>
      </c>
      <c r="H626" s="21">
        <f>+IFERROR([1]!INVENTARIO[[#This Row],[STOCK (BALANCE)]]*[1]!INVENTARIO[[#This Row],[COSTO UNITARIO]],"")</f>
        <v>2099.9951999999998</v>
      </c>
    </row>
    <row r="627" spans="1:8" x14ac:dyDescent="0.25">
      <c r="A627" s="12">
        <f>IFERROR(_xlfn.XLOOKUP([1]!INVENTARIO[[#This Row],[CODIGO CONCATENADO]],[1]!Tabla1[[CODIGO CONCATENADO ]],[1]!Tabla1[FECHA],,0,-1),"")</f>
        <v>44676</v>
      </c>
      <c r="B627" s="12">
        <f>IFERROR(_xlfn.XLOOKUP([1]!INVENTARIO[[#This Row],[CODIGO CONCATENADO]],[1]!Tabla1[[CODIGO CONCATENADO ]],[1]!Tabla1[FECHA],,0,-1),"")</f>
        <v>44676</v>
      </c>
      <c r="C627" s="13" t="str">
        <f>+[1]!Tabla3[[#This Row],[Secuencia]]</f>
        <v>MG0033</v>
      </c>
      <c r="D627" s="14" t="str">
        <f>+[1]!Tabla3[[#This Row],[Descripcion]]</f>
        <v>CLIP BILLETERO DE 25 MM</v>
      </c>
      <c r="E627" s="13" t="str">
        <f>+[1]!Tabla3[[#This Row],[Unidad de medida]]</f>
        <v>UNIDAD</v>
      </c>
      <c r="F627" s="15">
        <f>+[1]!INVENTARIO[[#This Row],[CANTIDAD INICIAL]]+[1]!INVENTARIO[[#This Row],[ENTRADAS]]-[1]!INVENTARIO[[#This Row],[SALIDAS]]+[1]!INVENTARIO[[#This Row],[AJUSTES]]</f>
        <v>416</v>
      </c>
      <c r="G627" s="16">
        <f>IFERROR(_xlfn.XLOOKUP([1]!INVENTARIO[[#This Row],[CODIGO CONCATENADO]],[1]!Tabla1[[CODIGO CONCATENADO ]],[1]!Tabla1[COSTO],,0,-1),"")</f>
        <v>2.9166666669999999</v>
      </c>
      <c r="H627" s="16">
        <f>+IFERROR([1]!INVENTARIO[[#This Row],[STOCK (BALANCE)]]*[1]!INVENTARIO[[#This Row],[COSTO UNITARIO]],"")</f>
        <v>1213.333333472</v>
      </c>
    </row>
    <row r="628" spans="1:8" x14ac:dyDescent="0.25">
      <c r="A628" s="17">
        <f>IFERROR(_xlfn.XLOOKUP([1]!INVENTARIO[[#This Row],[CODIGO CONCATENADO]],[1]!Tabla1[[CODIGO CONCATENADO ]],[1]!Tabla1[FECHA],,0,-1),"")</f>
        <v>44511</v>
      </c>
      <c r="B628" s="17">
        <f>IFERROR(_xlfn.XLOOKUP([1]!INVENTARIO[[#This Row],[CODIGO CONCATENADO]],[1]!Tabla1[[CODIGO CONCATENADO ]],[1]!Tabla1[FECHA],,0,-1),"")</f>
        <v>44511</v>
      </c>
      <c r="C628" s="18" t="str">
        <f>+[1]!Tabla3[[#This Row],[Secuencia]]</f>
        <v>MG0034</v>
      </c>
      <c r="D628" s="19" t="str">
        <f>+[1]!Tabla3[[#This Row],[Descripcion]]</f>
        <v>CLIP BILLETERO DE 32 MM</v>
      </c>
      <c r="E628" s="18" t="str">
        <f>+[1]!Tabla3[[#This Row],[Unidad de medida]]</f>
        <v>UNIDAD</v>
      </c>
      <c r="F628" s="20">
        <f>+[1]!INVENTARIO[[#This Row],[CANTIDAD INICIAL]]+[1]!INVENTARIO[[#This Row],[ENTRADAS]]-[1]!INVENTARIO[[#This Row],[SALIDAS]]+[1]!INVENTARIO[[#This Row],[AJUSTES]]</f>
        <v>425</v>
      </c>
      <c r="G628" s="21">
        <f>IFERROR(_xlfn.XLOOKUP([1]!INVENTARIO[[#This Row],[CODIGO CONCATENADO]],[1]!Tabla1[[CODIGO CONCATENADO ]],[1]!Tabla1[COSTO],,0,-1),"")</f>
        <v>42</v>
      </c>
      <c r="H628" s="21">
        <f>+IFERROR([1]!INVENTARIO[[#This Row],[STOCK (BALANCE)]]*[1]!INVENTARIO[[#This Row],[COSTO UNITARIO]],"")</f>
        <v>17850</v>
      </c>
    </row>
    <row r="629" spans="1:8" x14ac:dyDescent="0.25">
      <c r="A629" s="12">
        <f>IFERROR(_xlfn.XLOOKUP([1]!INVENTARIO[[#This Row],[CODIGO CONCATENADO]],[1]!Tabla1[[CODIGO CONCATENADO ]],[1]!Tabla1[FECHA],,0,-1),"")</f>
        <v>44676</v>
      </c>
      <c r="B629" s="12">
        <f>IFERROR(_xlfn.XLOOKUP([1]!INVENTARIO[[#This Row],[CODIGO CONCATENADO]],[1]!Tabla1[[CODIGO CONCATENADO ]],[1]!Tabla1[FECHA],,0,-1),"")</f>
        <v>44676</v>
      </c>
      <c r="C629" s="13" t="str">
        <f>+[1]!Tabla3[[#This Row],[Secuencia]]</f>
        <v>MG0035</v>
      </c>
      <c r="D629" s="14" t="str">
        <f>+[1]!Tabla3[[#This Row],[Descripcion]]</f>
        <v>CLIP BILLETERO DE 41 MM</v>
      </c>
      <c r="E629" s="13" t="str">
        <f>+[1]!Tabla3[[#This Row],[Unidad de medida]]</f>
        <v>UNIDAD</v>
      </c>
      <c r="F629" s="15">
        <f>+[1]!INVENTARIO[[#This Row],[CANTIDAD INICIAL]]+[1]!INVENTARIO[[#This Row],[ENTRADAS]]-[1]!INVENTARIO[[#This Row],[SALIDAS]]+[1]!INVENTARIO[[#This Row],[AJUSTES]]</f>
        <v>487</v>
      </c>
      <c r="G629" s="16">
        <f>IFERROR(_xlfn.XLOOKUP([1]!INVENTARIO[[#This Row],[CODIGO CONCATENADO]],[1]!Tabla1[[CODIGO CONCATENADO ]],[1]!Tabla1[COSTO],,0,-1),"")</f>
        <v>6.6666600000000003</v>
      </c>
      <c r="H629" s="16">
        <f>+IFERROR([1]!INVENTARIO[[#This Row],[STOCK (BALANCE)]]*[1]!INVENTARIO[[#This Row],[COSTO UNITARIO]],"")</f>
        <v>3246.6634200000003</v>
      </c>
    </row>
    <row r="630" spans="1:8" x14ac:dyDescent="0.25">
      <c r="A630" s="17">
        <f>IFERROR(_xlfn.XLOOKUP([1]!INVENTARIO[[#This Row],[CODIGO CONCATENADO]],[1]!Tabla1[[CODIGO CONCATENADO ]],[1]!Tabla1[FECHA],,0,-1),"")</f>
        <v>44677</v>
      </c>
      <c r="B630" s="17">
        <f>IFERROR(_xlfn.XLOOKUP([1]!INVENTARIO[[#This Row],[CODIGO CONCATENADO]],[1]!Tabla1[[CODIGO CONCATENADO ]],[1]!Tabla1[FECHA],,0,-1),"")</f>
        <v>44677</v>
      </c>
      <c r="C630" s="18" t="str">
        <f>+[1]!Tabla3[[#This Row],[Secuencia]]</f>
        <v>MG0036</v>
      </c>
      <c r="D630" s="19" t="str">
        <f>+[1]!Tabla3[[#This Row],[Descripcion]]</f>
        <v>CLIP BILLETERO DE 51 MM</v>
      </c>
      <c r="E630" s="18" t="str">
        <f>+[1]!Tabla3[[#This Row],[Unidad de medida]]</f>
        <v>UNIDAD</v>
      </c>
      <c r="F630" s="20">
        <f>+[1]!INVENTARIO[[#This Row],[CANTIDAD INICIAL]]+[1]!INVENTARIO[[#This Row],[ENTRADAS]]-[1]!INVENTARIO[[#This Row],[SALIDAS]]+[1]!INVENTARIO[[#This Row],[AJUSTES]]</f>
        <v>774</v>
      </c>
      <c r="G630" s="21">
        <f>IFERROR(_xlfn.XLOOKUP([1]!INVENTARIO[[#This Row],[CODIGO CONCATENADO]],[1]!Tabla1[[CODIGO CONCATENADO ]],[1]!Tabla1[COSTO],,0,-1),"")</f>
        <v>11.25</v>
      </c>
      <c r="H630" s="21">
        <f>+IFERROR([1]!INVENTARIO[[#This Row],[STOCK (BALANCE)]]*[1]!INVENTARIO[[#This Row],[COSTO UNITARIO]],"")</f>
        <v>8707.5</v>
      </c>
    </row>
    <row r="631" spans="1:8" x14ac:dyDescent="0.25">
      <c r="A631" s="12">
        <f>IFERROR(_xlfn.XLOOKUP([1]!INVENTARIO[[#This Row],[CODIGO CONCATENADO]],[1]!Tabla1[[CODIGO CONCATENADO ]],[1]!Tabla1[FECHA],,0,-1),"")</f>
        <v>44677</v>
      </c>
      <c r="B631" s="12">
        <f>IFERROR(_xlfn.XLOOKUP([1]!INVENTARIO[[#This Row],[CODIGO CONCATENADO]],[1]!Tabla1[[CODIGO CONCATENADO ]],[1]!Tabla1[FECHA],,0,-1),"")</f>
        <v>44677</v>
      </c>
      <c r="C631" s="13" t="str">
        <f>+[1]!Tabla3[[#This Row],[Secuencia]]</f>
        <v>MG0037</v>
      </c>
      <c r="D631" s="14" t="str">
        <f>+[1]!Tabla3[[#This Row],[Descripcion]]</f>
        <v>CLIPS No. 2 (JUMBO)</v>
      </c>
      <c r="E631" s="13" t="str">
        <f>+[1]!Tabla3[[#This Row],[Unidad de medida]]</f>
        <v>CAJITAS</v>
      </c>
      <c r="F631" s="15">
        <f>+[1]!INVENTARIO[[#This Row],[CANTIDAD INICIAL]]+[1]!INVENTARIO[[#This Row],[ENTRADAS]]-[1]!INVENTARIO[[#This Row],[SALIDAS]]+[1]!INVENTARIO[[#This Row],[AJUSTES]]</f>
        <v>35</v>
      </c>
      <c r="G631" s="16">
        <f>IFERROR(_xlfn.XLOOKUP([1]!INVENTARIO[[#This Row],[CODIGO CONCATENADO]],[1]!Tabla1[[CODIGO CONCATENADO ]],[1]!Tabla1[COSTO],,0,-1),"")</f>
        <v>35</v>
      </c>
      <c r="H631" s="16">
        <f>+IFERROR([1]!INVENTARIO[[#This Row],[STOCK (BALANCE)]]*[1]!INVENTARIO[[#This Row],[COSTO UNITARIO]],"")</f>
        <v>1225</v>
      </c>
    </row>
    <row r="632" spans="1:8" x14ac:dyDescent="0.25">
      <c r="A632" s="17">
        <f>IFERROR(_xlfn.XLOOKUP([1]!INVENTARIO[[#This Row],[CODIGO CONCATENADO]],[1]!Tabla1[[CODIGO CONCATENADO ]],[1]!Tabla1[FECHA],,0,-1),"")</f>
        <v>44592</v>
      </c>
      <c r="B632" s="17">
        <f>IFERROR(_xlfn.XLOOKUP([1]!INVENTARIO[[#This Row],[CODIGO CONCATENADO]],[1]!Tabla1[[CODIGO CONCATENADO ]],[1]!Tabla1[FECHA],,0,-1),"")</f>
        <v>44592</v>
      </c>
      <c r="C632" s="18" t="str">
        <f>+[1]!Tabla3[[#This Row],[Secuencia]]</f>
        <v>MG0038</v>
      </c>
      <c r="D632" s="19" t="str">
        <f>+[1]!Tabla3[[#This Row],[Descripcion]]</f>
        <v>CLIPS PARA CARNET</v>
      </c>
      <c r="E632" s="18" t="str">
        <f>+[1]!Tabla3[[#This Row],[Unidad de medida]]</f>
        <v>UNIDADES</v>
      </c>
      <c r="F632" s="20">
        <f>+[1]!INVENTARIO[[#This Row],[CANTIDAD INICIAL]]+[1]!INVENTARIO[[#This Row],[ENTRADAS]]-[1]!INVENTARIO[[#This Row],[SALIDAS]]+[1]!INVENTARIO[[#This Row],[AJUSTES]]</f>
        <v>51000</v>
      </c>
      <c r="G632" s="21">
        <f>IFERROR(_xlfn.XLOOKUP([1]!INVENTARIO[[#This Row],[CODIGO CONCATENADO]],[1]!Tabla1[[CODIGO CONCATENADO ]],[1]!Tabla1[COSTO],,0,-1),"")</f>
        <v>0</v>
      </c>
      <c r="H632" s="21">
        <f>+IFERROR([1]!INVENTARIO[[#This Row],[STOCK (BALANCE)]]*[1]!INVENTARIO[[#This Row],[COSTO UNITARIO]],"")</f>
        <v>0</v>
      </c>
    </row>
    <row r="633" spans="1:8" x14ac:dyDescent="0.25">
      <c r="A633" s="12">
        <f>IFERROR(_xlfn.XLOOKUP([1]!INVENTARIO[[#This Row],[CODIGO CONCATENADO]],[1]!Tabla1[[CODIGO CONCATENADO ]],[1]!Tabla1[FECHA],,0,-1),"")</f>
        <v>44677</v>
      </c>
      <c r="B633" s="12">
        <f>IFERROR(_xlfn.XLOOKUP([1]!INVENTARIO[[#This Row],[CODIGO CONCATENADO]],[1]!Tabla1[[CODIGO CONCATENADO ]],[1]!Tabla1[FECHA],,0,-1),"")</f>
        <v>44677</v>
      </c>
      <c r="C633" s="13" t="str">
        <f>+[1]!Tabla3[[#This Row],[Secuencia]]</f>
        <v>MG0039</v>
      </c>
      <c r="D633" s="14" t="str">
        <f>+[1]!Tabla3[[#This Row],[Descripcion]]</f>
        <v>CORRECTOR LIQUIDO</v>
      </c>
      <c r="E633" s="13" t="str">
        <f>+[1]!Tabla3[[#This Row],[Unidad de medida]]</f>
        <v>UNIDAD</v>
      </c>
      <c r="F633" s="15">
        <f>+[1]!INVENTARIO[[#This Row],[CANTIDAD INICIAL]]+[1]!INVENTARIO[[#This Row],[ENTRADAS]]-[1]!INVENTARIO[[#This Row],[SALIDAS]]+[1]!INVENTARIO[[#This Row],[AJUSTES]]</f>
        <v>49</v>
      </c>
      <c r="G633" s="16">
        <f>IFERROR(_xlfn.XLOOKUP([1]!INVENTARIO[[#This Row],[CODIGO CONCATENADO]],[1]!Tabla1[[CODIGO CONCATENADO ]],[1]!Tabla1[COSTO],,0,-1),"")</f>
        <v>40</v>
      </c>
      <c r="H633" s="16">
        <f>+IFERROR([1]!INVENTARIO[[#This Row],[STOCK (BALANCE)]]*[1]!INVENTARIO[[#This Row],[COSTO UNITARIO]],"")</f>
        <v>1960</v>
      </c>
    </row>
    <row r="634" spans="1:8" ht="30" x14ac:dyDescent="0.25">
      <c r="A634" s="17">
        <f>IFERROR(_xlfn.XLOOKUP([1]!INVENTARIO[[#This Row],[CODIGO CONCATENADO]],[1]!Tabla1[[CODIGO CONCATENADO ]],[1]!Tabla1[FECHA],,0,-1),"")</f>
        <v>43388</v>
      </c>
      <c r="B634" s="17">
        <f>IFERROR(_xlfn.XLOOKUP([1]!INVENTARIO[[#This Row],[CODIGO CONCATENADO]],[1]!Tabla1[[CODIGO CONCATENADO ]],[1]!Tabla1[FECHA],,0,-1),"")</f>
        <v>43388</v>
      </c>
      <c r="C634" s="18" t="str">
        <f>+[1]!Tabla3[[#This Row],[Secuencia]]</f>
        <v>MG0040</v>
      </c>
      <c r="D634" s="19" t="str">
        <f>+[1]!Tabla3[[#This Row],[Descripcion]]</f>
        <v>COVER PLASTICO PARA ENCUADERNAR 8 1/2*11 COLORES</v>
      </c>
      <c r="E634" s="18" t="str">
        <f>+[1]!Tabla3[[#This Row],[Unidad de medida]]</f>
        <v>PAQUETE</v>
      </c>
      <c r="F634" s="20">
        <f>+[1]!INVENTARIO[[#This Row],[CANTIDAD INICIAL]]+[1]!INVENTARIO[[#This Row],[ENTRADAS]]-[1]!INVENTARIO[[#This Row],[SALIDAS]]+[1]!INVENTARIO[[#This Row],[AJUSTES]]</f>
        <v>176</v>
      </c>
      <c r="G634" s="21">
        <f>IFERROR(_xlfn.XLOOKUP([1]!INVENTARIO[[#This Row],[CODIGO CONCATENADO]],[1]!Tabla1[[CODIGO CONCATENADO ]],[1]!Tabla1[COSTO],,0,-1),"")</f>
        <v>424.8</v>
      </c>
      <c r="H634" s="21">
        <f>+IFERROR([1]!INVENTARIO[[#This Row],[STOCK (BALANCE)]]*[1]!INVENTARIO[[#This Row],[COSTO UNITARIO]],"")</f>
        <v>74764.800000000003</v>
      </c>
    </row>
    <row r="635" spans="1:8" x14ac:dyDescent="0.25">
      <c r="A635" s="12">
        <f>IFERROR(_xlfn.XLOOKUP([1]!INVENTARIO[[#This Row],[CODIGO CONCATENADO]],[1]!Tabla1[[CODIGO CONCATENADO ]],[1]!Tabla1[FECHA],,0,-1),"")</f>
        <v>43440</v>
      </c>
      <c r="B635" s="12">
        <f>IFERROR(_xlfn.XLOOKUP([1]!INVENTARIO[[#This Row],[CODIGO CONCATENADO]],[1]!Tabla1[[CODIGO CONCATENADO ]],[1]!Tabla1[FECHA],,0,-1),"")</f>
        <v>43440</v>
      </c>
      <c r="C635" s="13" t="str">
        <f>+[1]!Tabla3[[#This Row],[Secuencia]]</f>
        <v>MG0041</v>
      </c>
      <c r="D635" s="14" t="str">
        <f>+[1]!Tabla3[[#This Row],[Descripcion]]</f>
        <v>DISPENSADOR DE CINTA 3/4 (PORTA CINTA)</v>
      </c>
      <c r="E635" s="13" t="str">
        <f>+[1]!Tabla3[[#This Row],[Unidad de medida]]</f>
        <v>UNIDAD</v>
      </c>
      <c r="F635" s="15">
        <f>+[1]!INVENTARIO[[#This Row],[CANTIDAD INICIAL]]+[1]!INVENTARIO[[#This Row],[ENTRADAS]]-[1]!INVENTARIO[[#This Row],[SALIDAS]]+[1]!INVENTARIO[[#This Row],[AJUSTES]]</f>
        <v>32</v>
      </c>
      <c r="G635" s="16">
        <f>IFERROR(_xlfn.XLOOKUP([1]!INVENTARIO[[#This Row],[CODIGO CONCATENADO]],[1]!Tabla1[[CODIGO CONCATENADO ]],[1]!Tabla1[COSTO],,0,-1),"")</f>
        <v>62</v>
      </c>
      <c r="H635" s="16">
        <f>+IFERROR([1]!INVENTARIO[[#This Row],[STOCK (BALANCE)]]*[1]!INVENTARIO[[#This Row],[COSTO UNITARIO]],"")</f>
        <v>1984</v>
      </c>
    </row>
    <row r="636" spans="1:8" x14ac:dyDescent="0.25">
      <c r="A636" s="17">
        <f>IFERROR(_xlfn.XLOOKUP([1]!INVENTARIO[[#This Row],[CODIGO CONCATENADO]],[1]!Tabla1[[CODIGO CONCATENADO ]],[1]!Tabla1[FECHA],,0,-1),"")</f>
        <v>43440</v>
      </c>
      <c r="B636" s="17">
        <f>IFERROR(_xlfn.XLOOKUP([1]!INVENTARIO[[#This Row],[CODIGO CONCATENADO]],[1]!Tabla1[[CODIGO CONCATENADO ]],[1]!Tabla1[FECHA],,0,-1),"")</f>
        <v>43440</v>
      </c>
      <c r="C636" s="18" t="str">
        <f>+[1]!Tabla3[[#This Row],[Secuencia]]</f>
        <v>MG0042</v>
      </c>
      <c r="D636" s="19" t="str">
        <f>+[1]!Tabla3[[#This Row],[Descripcion]]</f>
        <v>DVD EN BLANCO</v>
      </c>
      <c r="E636" s="18" t="str">
        <f>+[1]!Tabla3[[#This Row],[Unidad de medida]]</f>
        <v>UNIDAD</v>
      </c>
      <c r="F636" s="20">
        <f>+[1]!INVENTARIO[[#This Row],[CANTIDAD INICIAL]]+[1]!INVENTARIO[[#This Row],[ENTRADAS]]-[1]!INVENTARIO[[#This Row],[SALIDAS]]+[1]!INVENTARIO[[#This Row],[AJUSTES]]</f>
        <v>475</v>
      </c>
      <c r="G636" s="21">
        <f>IFERROR(_xlfn.XLOOKUP([1]!INVENTARIO[[#This Row],[CODIGO CONCATENADO]],[1]!Tabla1[[CODIGO CONCATENADO ]],[1]!Tabla1[COSTO],,0,-1),"")</f>
        <v>9.06</v>
      </c>
      <c r="H636" s="21">
        <f>+IFERROR([1]!INVENTARIO[[#This Row],[STOCK (BALANCE)]]*[1]!INVENTARIO[[#This Row],[COSTO UNITARIO]],"")</f>
        <v>4303.5</v>
      </c>
    </row>
    <row r="637" spans="1:8" x14ac:dyDescent="0.25">
      <c r="A637" s="12">
        <f>IFERROR(_xlfn.XLOOKUP([1]!INVENTARIO[[#This Row],[CODIGO CONCATENADO]],[1]!Tabla1[[CODIGO CONCATENADO ]],[1]!Tabla1[FECHA],,0,-1),"")</f>
        <v>44592</v>
      </c>
      <c r="B637" s="12">
        <f>IFERROR(_xlfn.XLOOKUP([1]!INVENTARIO[[#This Row],[CODIGO CONCATENADO]],[1]!Tabla1[[CODIGO CONCATENADO ]],[1]!Tabla1[FECHA],,0,-1),"")</f>
        <v>44592</v>
      </c>
      <c r="C637" s="13" t="str">
        <f>+[1]!Tabla3[[#This Row],[Secuencia]]</f>
        <v>MG0043</v>
      </c>
      <c r="D637" s="14" t="str">
        <f>+[1]!Tabla3[[#This Row],[Descripcion]]</f>
        <v>ESPIRAL  8MM</v>
      </c>
      <c r="E637" s="13" t="str">
        <f>+[1]!Tabla3[[#This Row],[Unidad de medida]]</f>
        <v>CAJA</v>
      </c>
      <c r="F637" s="15">
        <f>+[1]!INVENTARIO[[#This Row],[CANTIDAD INICIAL]]+[1]!INVENTARIO[[#This Row],[ENTRADAS]]-[1]!INVENTARIO[[#This Row],[SALIDAS]]+[1]!INVENTARIO[[#This Row],[AJUSTES]]</f>
        <v>1</v>
      </c>
      <c r="G637" s="16">
        <f>IFERROR(_xlfn.XLOOKUP([1]!INVENTARIO[[#This Row],[CODIGO CONCATENADO]],[1]!Tabla1[[CODIGO CONCATENADO ]],[1]!Tabla1[COSTO],,0,-1),"")</f>
        <v>0</v>
      </c>
      <c r="H637" s="16">
        <f>+IFERROR([1]!INVENTARIO[[#This Row],[STOCK (BALANCE)]]*[1]!INVENTARIO[[#This Row],[COSTO UNITARIO]],"")</f>
        <v>0</v>
      </c>
    </row>
    <row r="638" spans="1:8" x14ac:dyDescent="0.25">
      <c r="A638" s="17">
        <f>IFERROR(_xlfn.XLOOKUP([1]!INVENTARIO[[#This Row],[CODIGO CONCATENADO]],[1]!Tabla1[[CODIGO CONCATENADO ]],[1]!Tabla1[FECHA],,0,-1),"")</f>
        <v>44677</v>
      </c>
      <c r="B638" s="17">
        <f>IFERROR(_xlfn.XLOOKUP([1]!INVENTARIO[[#This Row],[CODIGO CONCATENADO]],[1]!Tabla1[[CODIGO CONCATENADO ]],[1]!Tabla1[FECHA],,0,-1),"")</f>
        <v>44677</v>
      </c>
      <c r="C638" s="18" t="str">
        <f>+[1]!Tabla3[[#This Row],[Secuencia]]</f>
        <v>MG0044</v>
      </c>
      <c r="D638" s="19" t="str">
        <f>+[1]!Tabla3[[#This Row],[Descripcion]]</f>
        <v>ESPIRAL  18MM</v>
      </c>
      <c r="E638" s="18" t="str">
        <f>+[1]!Tabla3[[#This Row],[Unidad de medida]]</f>
        <v>CAJAS</v>
      </c>
      <c r="F638" s="20">
        <f>+[1]!INVENTARIO[[#This Row],[CANTIDAD INICIAL]]+[1]!INVENTARIO[[#This Row],[ENTRADAS]]-[1]!INVENTARIO[[#This Row],[SALIDAS]]+[1]!INVENTARIO[[#This Row],[AJUSTES]]</f>
        <v>12</v>
      </c>
      <c r="G638" s="21">
        <f>IFERROR(_xlfn.XLOOKUP([1]!INVENTARIO[[#This Row],[CODIGO CONCATENADO]],[1]!Tabla1[[CODIGO CONCATENADO ]],[1]!Tabla1[COSTO],,0,-1),"")</f>
        <v>475</v>
      </c>
      <c r="H638" s="21">
        <f>+IFERROR([1]!INVENTARIO[[#This Row],[STOCK (BALANCE)]]*[1]!INVENTARIO[[#This Row],[COSTO UNITARIO]],"")</f>
        <v>5700</v>
      </c>
    </row>
    <row r="639" spans="1:8" x14ac:dyDescent="0.25">
      <c r="A639" s="12">
        <f>IFERROR(_xlfn.XLOOKUP([1]!INVENTARIO[[#This Row],[CODIGO CONCATENADO]],[1]!Tabla1[[CODIGO CONCATENADO ]],[1]!Tabla1[FECHA],,0,-1),"")</f>
        <v>44519</v>
      </c>
      <c r="B639" s="12">
        <f>IFERROR(_xlfn.XLOOKUP([1]!INVENTARIO[[#This Row],[CODIGO CONCATENADO]],[1]!Tabla1[[CODIGO CONCATENADO ]],[1]!Tabla1[FECHA],,0,-1),"")</f>
        <v>44519</v>
      </c>
      <c r="C639" s="13" t="str">
        <f>+[1]!Tabla3[[#This Row],[Secuencia]]</f>
        <v>MG0045</v>
      </c>
      <c r="D639" s="14" t="str">
        <f>+[1]!Tabla3[[#This Row],[Descripcion]]</f>
        <v>ESPIRAL 10MM</v>
      </c>
      <c r="E639" s="13" t="str">
        <f>+[1]!Tabla3[[#This Row],[Unidad de medida]]</f>
        <v>UNIDAD</v>
      </c>
      <c r="F639" s="15">
        <f>+[1]!INVENTARIO[[#This Row],[CANTIDAD INICIAL]]+[1]!INVENTARIO[[#This Row],[ENTRADAS]]-[1]!INVENTARIO[[#This Row],[SALIDAS]]+[1]!INVENTARIO[[#This Row],[AJUSTES]]</f>
        <v>2</v>
      </c>
      <c r="G639" s="16">
        <f>IFERROR(_xlfn.XLOOKUP([1]!INVENTARIO[[#This Row],[CODIGO CONCATENADO]],[1]!Tabla1[[CODIGO CONCATENADO ]],[1]!Tabla1[COSTO],,0,-1),"")</f>
        <v>412.1</v>
      </c>
      <c r="H639" s="16">
        <f>+IFERROR([1]!INVENTARIO[[#This Row],[STOCK (BALANCE)]]*[1]!INVENTARIO[[#This Row],[COSTO UNITARIO]],"")</f>
        <v>824.2</v>
      </c>
    </row>
    <row r="640" spans="1:8" x14ac:dyDescent="0.25">
      <c r="A640" s="17">
        <f>IFERROR(_xlfn.XLOOKUP([1]!INVENTARIO[[#This Row],[CODIGO CONCATENADO]],[1]!Tabla1[[CODIGO CONCATENADO ]],[1]!Tabla1[FECHA],,0,-1),"")</f>
        <v>44109</v>
      </c>
      <c r="B640" s="17">
        <f>IFERROR(_xlfn.XLOOKUP([1]!INVENTARIO[[#This Row],[CODIGO CONCATENADO]],[1]!Tabla1[[CODIGO CONCATENADO ]],[1]!Tabla1[FECHA],,0,-1),"")</f>
        <v>44109</v>
      </c>
      <c r="C640" s="18" t="str">
        <f>+[1]!Tabla3[[#This Row],[Secuencia]]</f>
        <v>MG0046</v>
      </c>
      <c r="D640" s="19" t="str">
        <f>+[1]!Tabla3[[#This Row],[Descripcion]]</f>
        <v xml:space="preserve">FELPAS AZULES </v>
      </c>
      <c r="E640" s="18" t="str">
        <f>+[1]!Tabla3[[#This Row],[Unidad de medida]]</f>
        <v>UNIDAD</v>
      </c>
      <c r="F640" s="20">
        <f>+[1]!INVENTARIO[[#This Row],[CANTIDAD INICIAL]]+[1]!INVENTARIO[[#This Row],[ENTRADAS]]-[1]!INVENTARIO[[#This Row],[SALIDAS]]+[1]!INVENTARIO[[#This Row],[AJUSTES]]</f>
        <v>626</v>
      </c>
      <c r="G640" s="21">
        <f>IFERROR(_xlfn.XLOOKUP([1]!INVENTARIO[[#This Row],[CODIGO CONCATENADO]],[1]!Tabla1[[CODIGO CONCATENADO ]],[1]!Tabla1[COSTO],,0,-1),"")</f>
        <v>14</v>
      </c>
      <c r="H640" s="21">
        <f>+IFERROR([1]!INVENTARIO[[#This Row],[STOCK (BALANCE)]]*[1]!INVENTARIO[[#This Row],[COSTO UNITARIO]],"")</f>
        <v>8764</v>
      </c>
    </row>
    <row r="641" spans="1:8" x14ac:dyDescent="0.25">
      <c r="A641" s="12">
        <f>IFERROR(_xlfn.XLOOKUP([1]!INVENTARIO[[#This Row],[CODIGO CONCATENADO]],[1]!Tabla1[[CODIGO CONCATENADO ]],[1]!Tabla1[FECHA],,0,-1),"")</f>
        <v>43752</v>
      </c>
      <c r="B641" s="12">
        <f>IFERROR(_xlfn.XLOOKUP([1]!INVENTARIO[[#This Row],[CODIGO CONCATENADO]],[1]!Tabla1[[CODIGO CONCATENADO ]],[1]!Tabla1[FECHA],,0,-1),"")</f>
        <v>43752</v>
      </c>
      <c r="C641" s="13" t="str">
        <f>+[1]!Tabla3[[#This Row],[Secuencia]]</f>
        <v>MG0047</v>
      </c>
      <c r="D641" s="14" t="str">
        <f>+[1]!Tabla3[[#This Row],[Descripcion]]</f>
        <v xml:space="preserve">FELPAS NEGRAS </v>
      </c>
      <c r="E641" s="13" t="str">
        <f>+[1]!Tabla3[[#This Row],[Unidad de medida]]</f>
        <v>UNIDAD</v>
      </c>
      <c r="F641" s="15">
        <f>+[1]!INVENTARIO[[#This Row],[CANTIDAD INICIAL]]+[1]!INVENTARIO[[#This Row],[ENTRADAS]]-[1]!INVENTARIO[[#This Row],[SALIDAS]]+[1]!INVENTARIO[[#This Row],[AJUSTES]]</f>
        <v>1450</v>
      </c>
      <c r="G641" s="16">
        <f>IFERROR(_xlfn.XLOOKUP([1]!INVENTARIO[[#This Row],[CODIGO CONCATENADO]],[1]!Tabla1[[CODIGO CONCATENADO ]],[1]!Tabla1[COSTO],,0,-1),"")</f>
        <v>14.5</v>
      </c>
      <c r="H641" s="16">
        <f>+IFERROR([1]!INVENTARIO[[#This Row],[STOCK (BALANCE)]]*[1]!INVENTARIO[[#This Row],[COSTO UNITARIO]],"")</f>
        <v>21025</v>
      </c>
    </row>
    <row r="642" spans="1:8" x14ac:dyDescent="0.25">
      <c r="A642" s="17">
        <f>IFERROR(_xlfn.XLOOKUP([1]!INVENTARIO[[#This Row],[CODIGO CONCATENADO]],[1]!Tabla1[[CODIGO CONCATENADO ]],[1]!Tabla1[FECHA],,0,-1),"")</f>
        <v>44722</v>
      </c>
      <c r="B642" s="17">
        <f>IFERROR(_xlfn.XLOOKUP([1]!INVENTARIO[[#This Row],[CODIGO CONCATENADO]],[1]!Tabla1[[CODIGO CONCATENADO ]],[1]!Tabla1[FECHA],,0,-1),"")</f>
        <v>44722</v>
      </c>
      <c r="C642" s="18" t="str">
        <f>+[1]!Tabla3[[#This Row],[Secuencia]]</f>
        <v>MG0048</v>
      </c>
      <c r="D642" s="19" t="str">
        <f>+[1]!Tabla3[[#This Row],[Descripcion]]</f>
        <v>FOLDER MANILA  8½ X 11 ( UND )</v>
      </c>
      <c r="E642" s="18" t="str">
        <f>+[1]!Tabla3[[#This Row],[Unidad de medida]]</f>
        <v>UNIDAD</v>
      </c>
      <c r="F642" s="20">
        <f>+[1]!INVENTARIO[[#This Row],[CANTIDAD INICIAL]]+[1]!INVENTARIO[[#This Row],[ENTRADAS]]-[1]!INVENTARIO[[#This Row],[SALIDAS]]+[1]!INVENTARIO[[#This Row],[AJUSTES]]</f>
        <v>5409</v>
      </c>
      <c r="G642" s="21">
        <f>IFERROR(_xlfn.XLOOKUP([1]!INVENTARIO[[#This Row],[CODIGO CONCATENADO]],[1]!Tabla1[[CODIGO CONCATENADO ]],[1]!Tabla1[COSTO],,0,-1),"")</f>
        <v>2.6</v>
      </c>
      <c r="H642" s="21">
        <f>+IFERROR([1]!INVENTARIO[[#This Row],[STOCK (BALANCE)]]*[1]!INVENTARIO[[#This Row],[COSTO UNITARIO]],"")</f>
        <v>14063.4</v>
      </c>
    </row>
    <row r="643" spans="1:8" x14ac:dyDescent="0.25">
      <c r="A643" s="12">
        <f>IFERROR(_xlfn.XLOOKUP([1]!INVENTARIO[[#This Row],[CODIGO CONCATENADO]],[1]!Tabla1[[CODIGO CONCATENADO ]],[1]!Tabla1[FECHA],,0,-1),"")</f>
        <v>44676</v>
      </c>
      <c r="B643" s="12">
        <f>IFERROR(_xlfn.XLOOKUP([1]!INVENTARIO[[#This Row],[CODIGO CONCATENADO]],[1]!Tabla1[[CODIGO CONCATENADO ]],[1]!Tabla1[FECHA],,0,-1),"")</f>
        <v>44676</v>
      </c>
      <c r="C643" s="13" t="str">
        <f>+[1]!Tabla3[[#This Row],[Secuencia]]</f>
        <v>MG0049</v>
      </c>
      <c r="D643" s="14" t="str">
        <f>+[1]!Tabla3[[#This Row],[Descripcion]]</f>
        <v>FOLDER 8½ X 14 ( UND )</v>
      </c>
      <c r="E643" s="13" t="str">
        <f>+[1]!Tabla3[[#This Row],[Unidad de medida]]</f>
        <v>UNIDAD</v>
      </c>
      <c r="F643" s="15">
        <f>+[1]!INVENTARIO[[#This Row],[CANTIDAD INICIAL]]+[1]!INVENTARIO[[#This Row],[ENTRADAS]]-[1]!INVENTARIO[[#This Row],[SALIDAS]]+[1]!INVENTARIO[[#This Row],[AJUSTES]]</f>
        <v>7222</v>
      </c>
      <c r="G643" s="16">
        <f>IFERROR(_xlfn.XLOOKUP([1]!INVENTARIO[[#This Row],[CODIGO CONCATENADO]],[1]!Tabla1[[CODIGO CONCATENADO ]],[1]!Tabla1[COSTO],,0,-1),"")</f>
        <v>5.0084999999999997</v>
      </c>
      <c r="H643" s="16">
        <f>+IFERROR([1]!INVENTARIO[[#This Row],[STOCK (BALANCE)]]*[1]!INVENTARIO[[#This Row],[COSTO UNITARIO]],"")</f>
        <v>36171.386999999995</v>
      </c>
    </row>
    <row r="644" spans="1:8" x14ac:dyDescent="0.25">
      <c r="A644" s="17">
        <f>IFERROR(_xlfn.XLOOKUP([1]!INVENTARIO[[#This Row],[CODIGO CONCATENADO]],[1]!Tabla1[[CODIGO CONCATENADO ]],[1]!Tabla1[FECHA],,0,-1),"")</f>
        <v>44676</v>
      </c>
      <c r="B644" s="17">
        <f>IFERROR(_xlfn.XLOOKUP([1]!INVENTARIO[[#This Row],[CODIGO CONCATENADO]],[1]!Tabla1[[CODIGO CONCATENADO ]],[1]!Tabla1[FECHA],,0,-1),"")</f>
        <v>44676</v>
      </c>
      <c r="C644" s="18" t="str">
        <f>+[1]!Tabla3[[#This Row],[Secuencia]]</f>
        <v>MG0050</v>
      </c>
      <c r="D644" s="19" t="str">
        <f>+[1]!Tabla3[[#This Row],[Descripcion]]</f>
        <v>FOLDER PARTITIONS 8 1/2X11 AZUL CLARO</v>
      </c>
      <c r="E644" s="18" t="str">
        <f>+[1]!Tabla3[[#This Row],[Unidad de medida]]</f>
        <v>UNIDAD</v>
      </c>
      <c r="F644" s="20">
        <f>+[1]!INVENTARIO[[#This Row],[CANTIDAD INICIAL]]+[1]!INVENTARIO[[#This Row],[ENTRADAS]]-[1]!INVENTARIO[[#This Row],[SALIDAS]]+[1]!INVENTARIO[[#This Row],[AJUSTES]]</f>
        <v>340</v>
      </c>
      <c r="G644" s="21">
        <f>IFERROR(_xlfn.XLOOKUP([1]!INVENTARIO[[#This Row],[CODIGO CONCATENADO]],[1]!Tabla1[[CODIGO CONCATENADO ]],[1]!Tabla1[COSTO],,0,-1),"")</f>
        <v>96.65</v>
      </c>
      <c r="H644" s="21">
        <f>+IFERROR([1]!INVENTARIO[[#This Row],[STOCK (BALANCE)]]*[1]!INVENTARIO[[#This Row],[COSTO UNITARIO]],"")</f>
        <v>32861</v>
      </c>
    </row>
    <row r="645" spans="1:8" x14ac:dyDescent="0.25">
      <c r="A645" s="12">
        <f>IFERROR(_xlfn.XLOOKUP([1]!INVENTARIO[[#This Row],[CODIGO CONCATENADO]],[1]!Tabla1[[CODIGO CONCATENADO ]],[1]!Tabla1[FECHA],,0,-1),"")</f>
        <v>44286</v>
      </c>
      <c r="B645" s="12">
        <f>IFERROR(_xlfn.XLOOKUP([1]!INVENTARIO[[#This Row],[CODIGO CONCATENADO]],[1]!Tabla1[[CODIGO CONCATENADO ]],[1]!Tabla1[FECHA],,0,-1),"")</f>
        <v>44286</v>
      </c>
      <c r="C645" s="13" t="str">
        <f>+[1]!Tabla3[[#This Row],[Secuencia]]</f>
        <v>MG0051</v>
      </c>
      <c r="D645" s="14" t="str">
        <f>+[1]!Tabla3[[#This Row],[Descripcion]]</f>
        <v>FOLDERS C/B SATINADO TALBOT BLANCO</v>
      </c>
      <c r="E645" s="13" t="str">
        <f>+[1]!Tabla3[[#This Row],[Unidad de medida]]</f>
        <v>UNIDAD</v>
      </c>
      <c r="F645" s="15">
        <f>+[1]!INVENTARIO[[#This Row],[CANTIDAD INICIAL]]+[1]!INVENTARIO[[#This Row],[ENTRADAS]]-[1]!INVENTARIO[[#This Row],[SALIDAS]]+[1]!INVENTARIO[[#This Row],[AJUSTES]]</f>
        <v>289</v>
      </c>
      <c r="G645" s="16">
        <f>IFERROR(_xlfn.XLOOKUP([1]!INVENTARIO[[#This Row],[CODIGO CONCATENADO]],[1]!Tabla1[[CODIGO CONCATENADO ]],[1]!Tabla1[COSTO],,0,-1),"")</f>
        <v>20</v>
      </c>
      <c r="H645" s="16">
        <f>+IFERROR([1]!INVENTARIO[[#This Row],[STOCK (BALANCE)]]*[1]!INVENTARIO[[#This Row],[COSTO UNITARIO]],"")</f>
        <v>5780</v>
      </c>
    </row>
    <row r="646" spans="1:8" x14ac:dyDescent="0.25">
      <c r="A646" s="17">
        <f>IFERROR(_xlfn.XLOOKUP([1]!INVENTARIO[[#This Row],[CODIGO CONCATENADO]],[1]!Tabla1[[CODIGO CONCATENADO ]],[1]!Tabla1[FECHA],,0,-1),"")</f>
        <v>43671</v>
      </c>
      <c r="B646" s="17">
        <f>IFERROR(_xlfn.XLOOKUP([1]!INVENTARIO[[#This Row],[CODIGO CONCATENADO]],[1]!Tabla1[[CODIGO CONCATENADO ]],[1]!Tabla1[FECHA],,0,-1),"")</f>
        <v>43671</v>
      </c>
      <c r="C646" s="18" t="str">
        <f>+[1]!Tabla3[[#This Row],[Secuencia]]</f>
        <v>MG0052</v>
      </c>
      <c r="D646" s="19" t="str">
        <f>+[1]!Tabla3[[#This Row],[Descripcion]]</f>
        <v>FOLDERS COLOR AZUL CLARO 8 1/2*11</v>
      </c>
      <c r="E646" s="18" t="str">
        <f>+[1]!Tabla3[[#This Row],[Unidad de medida]]</f>
        <v>UNIDAD</v>
      </c>
      <c r="F646" s="20">
        <f>+[1]!INVENTARIO[[#This Row],[CANTIDAD INICIAL]]+[1]!INVENTARIO[[#This Row],[ENTRADAS]]-[1]!INVENTARIO[[#This Row],[SALIDAS]]+[1]!INVENTARIO[[#This Row],[AJUSTES]]</f>
        <v>1300</v>
      </c>
      <c r="G646" s="21">
        <f>IFERROR(_xlfn.XLOOKUP([1]!INVENTARIO[[#This Row],[CODIGO CONCATENADO]],[1]!Tabla1[[CODIGO CONCATENADO ]],[1]!Tabla1[COSTO],,0,-1),"")</f>
        <v>4.5999999999999996</v>
      </c>
      <c r="H646" s="21">
        <f>+IFERROR([1]!INVENTARIO[[#This Row],[STOCK (BALANCE)]]*[1]!INVENTARIO[[#This Row],[COSTO UNITARIO]],"")</f>
        <v>5979.9999999999991</v>
      </c>
    </row>
    <row r="647" spans="1:8" x14ac:dyDescent="0.25">
      <c r="A647" s="12">
        <f>IFERROR(_xlfn.XLOOKUP([1]!INVENTARIO[[#This Row],[CODIGO CONCATENADO]],[1]!Tabla1[[CODIGO CONCATENADO ]],[1]!Tabla1[FECHA],,0,-1),"")</f>
        <v>43671</v>
      </c>
      <c r="B647" s="12">
        <f>IFERROR(_xlfn.XLOOKUP([1]!INVENTARIO[[#This Row],[CODIGO CONCATENADO]],[1]!Tabla1[[CODIGO CONCATENADO ]],[1]!Tabla1[FECHA],,0,-1),"")</f>
        <v>43671</v>
      </c>
      <c r="C647" s="13" t="str">
        <f>+[1]!Tabla3[[#This Row],[Secuencia]]</f>
        <v>MG0053</v>
      </c>
      <c r="D647" s="14" t="str">
        <f>+[1]!Tabla3[[#This Row],[Descripcion]]</f>
        <v>FOLDERS COLOR MAMEY 8 1/2*11</v>
      </c>
      <c r="E647" s="13" t="str">
        <f>+[1]!Tabla3[[#This Row],[Unidad de medida]]</f>
        <v>UNIDAD</v>
      </c>
      <c r="F647" s="15">
        <f>+[1]!INVENTARIO[[#This Row],[CANTIDAD INICIAL]]+[1]!INVENTARIO[[#This Row],[ENTRADAS]]-[1]!INVENTARIO[[#This Row],[SALIDAS]]+[1]!INVENTARIO[[#This Row],[AJUSTES]]</f>
        <v>1300</v>
      </c>
      <c r="G647" s="16">
        <f>IFERROR(_xlfn.XLOOKUP([1]!INVENTARIO[[#This Row],[CODIGO CONCATENADO]],[1]!Tabla1[[CODIGO CONCATENADO ]],[1]!Tabla1[COSTO],,0,-1),"")</f>
        <v>4.5999999999999996</v>
      </c>
      <c r="H647" s="16">
        <f>+IFERROR([1]!INVENTARIO[[#This Row],[STOCK (BALANCE)]]*[1]!INVENTARIO[[#This Row],[COSTO UNITARIO]],"")</f>
        <v>5979.9999999999991</v>
      </c>
    </row>
    <row r="648" spans="1:8" ht="30" x14ac:dyDescent="0.25">
      <c r="A648" s="17">
        <f>IFERROR(_xlfn.XLOOKUP([1]!INVENTARIO[[#This Row],[CODIGO CONCATENADO]],[1]!Tabla1[[CODIGO CONCATENADO ]],[1]!Tabla1[FECHA],,0,-1),"")</f>
        <v>44592</v>
      </c>
      <c r="B648" s="17">
        <f>IFERROR(_xlfn.XLOOKUP([1]!INVENTARIO[[#This Row],[CODIGO CONCATENADO]],[1]!Tabla1[[CODIGO CONCATENADO ]],[1]!Tabla1[FECHA],,0,-1),"")</f>
        <v>44592</v>
      </c>
      <c r="C648" s="18" t="str">
        <f>+[1]!Tabla3[[#This Row],[Secuencia]]</f>
        <v>MG0054</v>
      </c>
      <c r="D648" s="19" t="str">
        <f>+[1]!Tabla3[[#This Row],[Descripcion]]</f>
        <v>FOLDERS INSTITUCIONALES SATINADOS (CON BOLSILLOS)</v>
      </c>
      <c r="E648" s="18" t="str">
        <f>+[1]!Tabla3[[#This Row],[Unidad de medida]]</f>
        <v>UNIDAD</v>
      </c>
      <c r="F648" s="20">
        <f>+[1]!INVENTARIO[[#This Row],[CANTIDAD INICIAL]]+[1]!INVENTARIO[[#This Row],[ENTRADAS]]-[1]!INVENTARIO[[#This Row],[SALIDAS]]+[1]!INVENTARIO[[#This Row],[AJUSTES]]</f>
        <v>2701</v>
      </c>
      <c r="G648" s="21">
        <f>IFERROR(_xlfn.XLOOKUP([1]!INVENTARIO[[#This Row],[CODIGO CONCATENADO]],[1]!Tabla1[[CODIGO CONCATENADO ]],[1]!Tabla1[COSTO],,0,-1),"")</f>
        <v>0</v>
      </c>
      <c r="H648" s="21">
        <f>+IFERROR([1]!INVENTARIO[[#This Row],[STOCK (BALANCE)]]*[1]!INVENTARIO[[#This Row],[COSTO UNITARIO]],"")</f>
        <v>0</v>
      </c>
    </row>
    <row r="649" spans="1:8" x14ac:dyDescent="0.25">
      <c r="A649" s="12">
        <f>IFERROR(_xlfn.XLOOKUP([1]!INVENTARIO[[#This Row],[CODIGO CONCATENADO]],[1]!Tabla1[[CODIGO CONCATENADO ]],[1]!Tabla1[FECHA],,0,-1),"")</f>
        <v>44285</v>
      </c>
      <c r="B649" s="12">
        <f>IFERROR(_xlfn.XLOOKUP([1]!INVENTARIO[[#This Row],[CODIGO CONCATENADO]],[1]!Tabla1[[CODIGO CONCATENADO ]],[1]!Tabla1[FECHA],,0,-1),"")</f>
        <v>44285</v>
      </c>
      <c r="C649" s="13" t="str">
        <f>+[1]!Tabla3[[#This Row],[Secuencia]]</f>
        <v>MG0055</v>
      </c>
      <c r="D649" s="14" t="str">
        <f>+[1]!Tabla3[[#This Row],[Descripcion]]</f>
        <v>GANCHO PARA FOLDER (PARA ARCHIVO) 1/50 ACORD</v>
      </c>
      <c r="E649" s="13" t="str">
        <f>+[1]!Tabla3[[#This Row],[Unidad de medida]]</f>
        <v>UNIDAD</v>
      </c>
      <c r="F649" s="15">
        <f>+[1]!INVENTARIO[[#This Row],[CANTIDAD INICIAL]]+[1]!INVENTARIO[[#This Row],[ENTRADAS]]-[1]!INVENTARIO[[#This Row],[SALIDAS]]+[1]!INVENTARIO[[#This Row],[AJUSTES]]</f>
        <v>2786</v>
      </c>
      <c r="G649" s="16">
        <f>IFERROR(_xlfn.XLOOKUP([1]!INVENTARIO[[#This Row],[CODIGO CONCATENADO]],[1]!Tabla1[[CODIGO CONCATENADO ]],[1]!Tabla1[COSTO],,0,-1),"")</f>
        <v>0.93</v>
      </c>
      <c r="H649" s="16">
        <f>+IFERROR([1]!INVENTARIO[[#This Row],[STOCK (BALANCE)]]*[1]!INVENTARIO[[#This Row],[COSTO UNITARIO]],"")</f>
        <v>2590.98</v>
      </c>
    </row>
    <row r="650" spans="1:8" x14ac:dyDescent="0.25">
      <c r="A650" s="17">
        <f>IFERROR(_xlfn.XLOOKUP([1]!INVENTARIO[[#This Row],[CODIGO CONCATENADO]],[1]!Tabla1[[CODIGO CONCATENADO ]],[1]!Tabla1[FECHA],,0,-1),"")</f>
        <v>44676</v>
      </c>
      <c r="B650" s="17">
        <f>IFERROR(_xlfn.XLOOKUP([1]!INVENTARIO[[#This Row],[CODIGO CONCATENADO]],[1]!Tabla1[[CODIGO CONCATENADO ]],[1]!Tabla1[FECHA],,0,-1),"")</f>
        <v>44676</v>
      </c>
      <c r="C650" s="18" t="str">
        <f>+[1]!Tabla3[[#This Row],[Secuencia]]</f>
        <v>MG0056</v>
      </c>
      <c r="D650" s="19" t="str">
        <f>+[1]!Tabla3[[#This Row],[Descripcion]]</f>
        <v>GOMITAS (BANDAS DE GOMA) 1/50 CAJITAS</v>
      </c>
      <c r="E650" s="18" t="str">
        <f>+[1]!Tabla3[[#This Row],[Unidad de medida]]</f>
        <v>CAJITAS</v>
      </c>
      <c r="F650" s="20">
        <f>+[1]!INVENTARIO[[#This Row],[CANTIDAD INICIAL]]+[1]!INVENTARIO[[#This Row],[ENTRADAS]]-[1]!INVENTARIO[[#This Row],[SALIDAS]]+[1]!INVENTARIO[[#This Row],[AJUSTES]]</f>
        <v>106</v>
      </c>
      <c r="G650" s="21">
        <f>IFERROR(_xlfn.XLOOKUP([1]!INVENTARIO[[#This Row],[CODIGO CONCATENADO]],[1]!Tabla1[[CODIGO CONCATENADO ]],[1]!Tabla1[COSTO],,0,-1),"")</f>
        <v>19.5</v>
      </c>
      <c r="H650" s="21">
        <f>+IFERROR([1]!INVENTARIO[[#This Row],[STOCK (BALANCE)]]*[1]!INVENTARIO[[#This Row],[COSTO UNITARIO]],"")</f>
        <v>2067</v>
      </c>
    </row>
    <row r="651" spans="1:8" x14ac:dyDescent="0.25">
      <c r="A651" s="12">
        <f>IFERROR(_xlfn.XLOOKUP([1]!INVENTARIO[[#This Row],[CODIGO CONCATENADO]],[1]!Tabla1[[CODIGO CONCATENADO ]],[1]!Tabla1[FECHA],,0,-1),"")</f>
        <v>43440</v>
      </c>
      <c r="B651" s="12">
        <f>IFERROR(_xlfn.XLOOKUP([1]!INVENTARIO[[#This Row],[CODIGO CONCATENADO]],[1]!Tabla1[[CODIGO CONCATENADO ]],[1]!Tabla1[FECHA],,0,-1),"")</f>
        <v>43440</v>
      </c>
      <c r="C651" s="13" t="str">
        <f>+[1]!Tabla3[[#This Row],[Secuencia]]</f>
        <v>MG0057</v>
      </c>
      <c r="D651" s="14" t="str">
        <f>+[1]!Tabla3[[#This Row],[Descripcion]]</f>
        <v>GRAPA 3/8 PARA 100  PAG.</v>
      </c>
      <c r="E651" s="13" t="str">
        <f>+[1]!Tabla3[[#This Row],[Unidad de medida]]</f>
        <v>CAJITAS</v>
      </c>
      <c r="F651" s="15">
        <f>+[1]!INVENTARIO[[#This Row],[CANTIDAD INICIAL]]+[1]!INVENTARIO[[#This Row],[ENTRADAS]]-[1]!INVENTARIO[[#This Row],[SALIDAS]]+[1]!INVENTARIO[[#This Row],[AJUSTES]]</f>
        <v>139</v>
      </c>
      <c r="G651" s="16">
        <f>IFERROR(_xlfn.XLOOKUP([1]!INVENTARIO[[#This Row],[CODIGO CONCATENADO]],[1]!Tabla1[[CODIGO CONCATENADO ]],[1]!Tabla1[COSTO],,0,-1),"")</f>
        <v>46.02</v>
      </c>
      <c r="H651" s="16">
        <f>+IFERROR([1]!INVENTARIO[[#This Row],[STOCK (BALANCE)]]*[1]!INVENTARIO[[#This Row],[COSTO UNITARIO]],"")</f>
        <v>6396.7800000000007</v>
      </c>
    </row>
    <row r="652" spans="1:8" x14ac:dyDescent="0.25">
      <c r="A652" s="17">
        <f>IFERROR(_xlfn.XLOOKUP([1]!INVENTARIO[[#This Row],[CODIGO CONCATENADO]],[1]!Tabla1[[CODIGO CONCATENADO ]],[1]!Tabla1[FECHA],,0,-1),"")</f>
        <v>44676</v>
      </c>
      <c r="B652" s="17">
        <f>IFERROR(_xlfn.XLOOKUP([1]!INVENTARIO[[#This Row],[CODIGO CONCATENADO]],[1]!Tabla1[[CODIGO CONCATENADO ]],[1]!Tabla1[FECHA],,0,-1),"")</f>
        <v>44676</v>
      </c>
      <c r="C652" s="18" t="str">
        <f>+[1]!Tabla3[[#This Row],[Secuencia]]</f>
        <v>MG0058</v>
      </c>
      <c r="D652" s="19" t="str">
        <f>+[1]!Tabla3[[#This Row],[Descripcion]]</f>
        <v>GRAPA STANDARD SYSABE</v>
      </c>
      <c r="E652" s="18" t="str">
        <f>+[1]!Tabla3[[#This Row],[Unidad de medida]]</f>
        <v>CAJITAS</v>
      </c>
      <c r="F652" s="20">
        <f>+[1]!INVENTARIO[[#This Row],[CANTIDAD INICIAL]]+[1]!INVENTARIO[[#This Row],[ENTRADAS]]-[1]!INVENTARIO[[#This Row],[SALIDAS]]+[1]!INVENTARIO[[#This Row],[AJUSTES]]</f>
        <v>193</v>
      </c>
      <c r="G652" s="21">
        <f>IFERROR(_xlfn.XLOOKUP([1]!INVENTARIO[[#This Row],[CODIGO CONCATENADO]],[1]!Tabla1[[CODIGO CONCATENADO ]],[1]!Tabla1[COSTO],,0,-1),"")</f>
        <v>39</v>
      </c>
      <c r="H652" s="21">
        <f>+IFERROR([1]!INVENTARIO[[#This Row],[STOCK (BALANCE)]]*[1]!INVENTARIO[[#This Row],[COSTO UNITARIO]],"")</f>
        <v>7527</v>
      </c>
    </row>
    <row r="653" spans="1:8" x14ac:dyDescent="0.25">
      <c r="A653" s="12">
        <f>IFERROR(_xlfn.XLOOKUP([1]!INVENTARIO[[#This Row],[CODIGO CONCATENADO]],[1]!Tabla1[[CODIGO CONCATENADO ]],[1]!Tabla1[FECHA],,0,-1),"")</f>
        <v>44677</v>
      </c>
      <c r="B653" s="12">
        <f>IFERROR(_xlfn.XLOOKUP([1]!INVENTARIO[[#This Row],[CODIGO CONCATENADO]],[1]!Tabla1[[CODIGO CONCATENADO ]],[1]!Tabla1[FECHA],,0,-1),"")</f>
        <v>44677</v>
      </c>
      <c r="C653" s="13" t="str">
        <f>+[1]!Tabla3[[#This Row],[Secuencia]]</f>
        <v>MG0059</v>
      </c>
      <c r="D653" s="14" t="str">
        <f>+[1]!Tabla3[[#This Row],[Descripcion]]</f>
        <v>GRAPADORA  (PEQUEÑA , PARA 25 HOJAS)</v>
      </c>
      <c r="E653" s="13" t="str">
        <f>+[1]!Tabla3[[#This Row],[Unidad de medida]]</f>
        <v>UNIDAD</v>
      </c>
      <c r="F653" s="15">
        <f>+[1]!INVENTARIO[[#This Row],[CANTIDAD INICIAL]]+[1]!INVENTARIO[[#This Row],[ENTRADAS]]-[1]!INVENTARIO[[#This Row],[SALIDAS]]+[1]!INVENTARIO[[#This Row],[AJUSTES]]</f>
        <v>105</v>
      </c>
      <c r="G653" s="16">
        <f>IFERROR(_xlfn.XLOOKUP([1]!INVENTARIO[[#This Row],[CODIGO CONCATENADO]],[1]!Tabla1[[CODIGO CONCATENADO ]],[1]!Tabla1[COSTO],,0,-1),"")</f>
        <v>195</v>
      </c>
      <c r="H653" s="16">
        <f>+IFERROR([1]!INVENTARIO[[#This Row],[STOCK (BALANCE)]]*[1]!INVENTARIO[[#This Row],[COSTO UNITARIO]],"")</f>
        <v>20475</v>
      </c>
    </row>
    <row r="654" spans="1:8" x14ac:dyDescent="0.25">
      <c r="A654" s="17">
        <f>IFERROR(_xlfn.XLOOKUP([1]!INVENTARIO[[#This Row],[CODIGO CONCATENADO]],[1]!Tabla1[[CODIGO CONCATENADO ]],[1]!Tabla1[FECHA],,0,-1),"")</f>
        <v>43440</v>
      </c>
      <c r="B654" s="17">
        <f>IFERROR(_xlfn.XLOOKUP([1]!INVENTARIO[[#This Row],[CODIGO CONCATENADO]],[1]!Tabla1[[CODIGO CONCATENADO ]],[1]!Tabla1[FECHA],,0,-1),"")</f>
        <v>43440</v>
      </c>
      <c r="C654" s="18" t="str">
        <f>+[1]!Tabla3[[#This Row],[Secuencia]]</f>
        <v>MG0060</v>
      </c>
      <c r="D654" s="19" t="str">
        <f>+[1]!Tabla3[[#This Row],[Descripcion]]</f>
        <v>GRAPADORA PARA 100 HOJAS</v>
      </c>
      <c r="E654" s="18" t="str">
        <f>+[1]!Tabla3[[#This Row],[Unidad de medida]]</f>
        <v>UNIDAD</v>
      </c>
      <c r="F654" s="20">
        <f>+[1]!INVENTARIO[[#This Row],[CANTIDAD INICIAL]]+[1]!INVENTARIO[[#This Row],[ENTRADAS]]-[1]!INVENTARIO[[#This Row],[SALIDAS]]+[1]!INVENTARIO[[#This Row],[AJUSTES]]</f>
        <v>17</v>
      </c>
      <c r="G654" s="21">
        <f>IFERROR(_xlfn.XLOOKUP([1]!INVENTARIO[[#This Row],[CODIGO CONCATENADO]],[1]!Tabla1[[CODIGO CONCATENADO ]],[1]!Tabla1[COSTO],,0,-1),"")</f>
        <v>215.54</v>
      </c>
      <c r="H654" s="21">
        <f>+IFERROR([1]!INVENTARIO[[#This Row],[STOCK (BALANCE)]]*[1]!INVENTARIO[[#This Row],[COSTO UNITARIO]],"")</f>
        <v>3664.18</v>
      </c>
    </row>
    <row r="655" spans="1:8" ht="30" x14ac:dyDescent="0.25">
      <c r="A655" s="12">
        <f>IFERROR(_xlfn.XLOOKUP([1]!INVENTARIO[[#This Row],[CODIGO CONCATENADO]],[1]!Tabla1[[CODIGO CONCATENADO ]],[1]!Tabla1[FECHA],,0,-1),"")</f>
        <v>43752</v>
      </c>
      <c r="B655" s="12">
        <f>IFERROR(_xlfn.XLOOKUP([1]!INVENTARIO[[#This Row],[CODIGO CONCATENADO]],[1]!Tabla1[[CODIGO CONCATENADO ]],[1]!Tabla1[FECHA],,0,-1),"")</f>
        <v>43752</v>
      </c>
      <c r="C655" s="13" t="str">
        <f>+[1]!Tabla3[[#This Row],[Secuencia]]</f>
        <v>MG0061</v>
      </c>
      <c r="D655" s="14" t="str">
        <f>+[1]!Tabla3[[#This Row],[Descripcion]]</f>
        <v>LABELS BLANCOS ADHESIVOS PARA SOBRES E IMPRESORA 2X4</v>
      </c>
      <c r="E655" s="13" t="str">
        <f>+[1]!Tabla3[[#This Row],[Unidad de medida]]</f>
        <v>UNIDAD</v>
      </c>
      <c r="F655" s="15">
        <f>+[1]!INVENTARIO[[#This Row],[CANTIDAD INICIAL]]+[1]!INVENTARIO[[#This Row],[ENTRADAS]]-[1]!INVENTARIO[[#This Row],[SALIDAS]]+[1]!INVENTARIO[[#This Row],[AJUSTES]]</f>
        <v>11</v>
      </c>
      <c r="G655" s="16">
        <f>IFERROR(_xlfn.XLOOKUP([1]!INVENTARIO[[#This Row],[CODIGO CONCATENADO]],[1]!Tabla1[[CODIGO CONCATENADO ]],[1]!Tabla1[COSTO],,0,-1),"")</f>
        <v>382</v>
      </c>
      <c r="H655" s="16">
        <f>+IFERROR([1]!INVENTARIO[[#This Row],[STOCK (BALANCE)]]*[1]!INVENTARIO[[#This Row],[COSTO UNITARIO]],"")</f>
        <v>4202</v>
      </c>
    </row>
    <row r="656" spans="1:8" x14ac:dyDescent="0.25">
      <c r="A656" s="17">
        <f>IFERROR(_xlfn.XLOOKUP([1]!INVENTARIO[[#This Row],[CODIGO CONCATENADO]],[1]!Tabla1[[CODIGO CONCATENADO ]],[1]!Tabla1[FECHA],,0,-1),"")</f>
        <v>44285</v>
      </c>
      <c r="B656" s="17">
        <f>IFERROR(_xlfn.XLOOKUP([1]!INVENTARIO[[#This Row],[CODIGO CONCATENADO]],[1]!Tabla1[[CODIGO CONCATENADO ]],[1]!Tabla1[FECHA],,0,-1),"")</f>
        <v>44285</v>
      </c>
      <c r="C656" s="18" t="str">
        <f>+[1]!Tabla3[[#This Row],[Secuencia]]</f>
        <v>MG0062</v>
      </c>
      <c r="D656" s="19" t="str">
        <f>+[1]!Tabla3[[#This Row],[Descripcion]]</f>
        <v xml:space="preserve">LABELS PARA FOLDERS VERDES BEIFA </v>
      </c>
      <c r="E656" s="18" t="str">
        <f>+[1]!Tabla3[[#This Row],[Unidad de medida]]</f>
        <v>UNIDAD</v>
      </c>
      <c r="F656" s="20">
        <f>+[1]!INVENTARIO[[#This Row],[CANTIDAD INICIAL]]+[1]!INVENTARIO[[#This Row],[ENTRADAS]]-[1]!INVENTARIO[[#This Row],[SALIDAS]]+[1]!INVENTARIO[[#This Row],[AJUSTES]]</f>
        <v>18746</v>
      </c>
      <c r="G656" s="21">
        <f>IFERROR(_xlfn.XLOOKUP([1]!INVENTARIO[[#This Row],[CODIGO CONCATENADO]],[1]!Tabla1[[CODIGO CONCATENADO ]],[1]!Tabla1[COSTO],,0,-1),"")</f>
        <v>0.3</v>
      </c>
      <c r="H656" s="21">
        <f>+IFERROR([1]!INVENTARIO[[#This Row],[STOCK (BALANCE)]]*[1]!INVENTARIO[[#This Row],[COSTO UNITARIO]],"")</f>
        <v>5623.8</v>
      </c>
    </row>
    <row r="657" spans="1:8" x14ac:dyDescent="0.25">
      <c r="A657" s="12">
        <f>IFERROR(_xlfn.XLOOKUP([1]!INVENTARIO[[#This Row],[CODIGO CONCATENADO]],[1]!Tabla1[[CODIGO CONCATENADO ]],[1]!Tabla1[FECHA],,0,-1),"")</f>
        <v>43440</v>
      </c>
      <c r="B657" s="12">
        <f>IFERROR(_xlfn.XLOOKUP([1]!INVENTARIO[[#This Row],[CODIGO CONCATENADO]],[1]!Tabla1[[CODIGO CONCATENADO ]],[1]!Tabla1[FECHA],,0,-1),"")</f>
        <v>43440</v>
      </c>
      <c r="C657" s="13" t="str">
        <f>+[1]!Tabla3[[#This Row],[Secuencia]]</f>
        <v>MG0063</v>
      </c>
      <c r="D657" s="14" t="str">
        <f>+[1]!Tabla3[[#This Row],[Descripcion]]</f>
        <v>LAMINA P/PLASTIFICAR 229MM X X292 MM ESPESOR</v>
      </c>
      <c r="E657" s="13" t="str">
        <f>+[1]!Tabla3[[#This Row],[Unidad de medida]]</f>
        <v>PAQUETE</v>
      </c>
      <c r="F657" s="15">
        <f>+[1]!INVENTARIO[[#This Row],[CANTIDAD INICIAL]]+[1]!INVENTARIO[[#This Row],[ENTRADAS]]-[1]!INVENTARIO[[#This Row],[SALIDAS]]+[1]!INVENTARIO[[#This Row],[AJUSTES]]</f>
        <v>193</v>
      </c>
      <c r="G657" s="16">
        <f>IFERROR(_xlfn.XLOOKUP([1]!INVENTARIO[[#This Row],[CODIGO CONCATENADO]],[1]!Tabla1[[CODIGO CONCATENADO ]],[1]!Tabla1[COSTO],,0,-1),"")</f>
        <v>1054</v>
      </c>
      <c r="H657" s="16">
        <f>+IFERROR([1]!INVENTARIO[[#This Row],[STOCK (BALANCE)]]*[1]!INVENTARIO[[#This Row],[COSTO UNITARIO]],"")</f>
        <v>203422</v>
      </c>
    </row>
    <row r="658" spans="1:8" x14ac:dyDescent="0.25">
      <c r="A658" s="17">
        <f>IFERROR(_xlfn.XLOOKUP([1]!INVENTARIO[[#This Row],[CODIGO CONCATENADO]],[1]!Tabla1[[CODIGO CONCATENADO ]],[1]!Tabla1[FECHA],,0,-1),"")</f>
        <v>44718</v>
      </c>
      <c r="B658" s="17">
        <f>IFERROR(_xlfn.XLOOKUP([1]!INVENTARIO[[#This Row],[CODIGO CONCATENADO]],[1]!Tabla1[[CODIGO CONCATENADO ]],[1]!Tabla1[FECHA],,0,-1),"")</f>
        <v>44718</v>
      </c>
      <c r="C658" s="18" t="str">
        <f>+[1]!Tabla3[[#This Row],[Secuencia]]</f>
        <v>MG0064</v>
      </c>
      <c r="D658" s="19" t="str">
        <f>+[1]!Tabla3[[#This Row],[Descripcion]]</f>
        <v xml:space="preserve">LAPICEROS AZUL </v>
      </c>
      <c r="E658" s="18" t="str">
        <f>+[1]!Tabla3[[#This Row],[Unidad de medida]]</f>
        <v>UNIDAD</v>
      </c>
      <c r="F658" s="20">
        <f>+[1]!INVENTARIO[[#This Row],[CANTIDAD INICIAL]]+[1]!INVENTARIO[[#This Row],[ENTRADAS]]-[1]!INVENTARIO[[#This Row],[SALIDAS]]+[1]!INVENTARIO[[#This Row],[AJUSTES]]</f>
        <v>1325</v>
      </c>
      <c r="G658" s="21">
        <f>IFERROR(_xlfn.XLOOKUP([1]!INVENTARIO[[#This Row],[CODIGO CONCATENADO]],[1]!Tabla1[[CODIGO CONCATENADO ]],[1]!Tabla1[COSTO],,0,-1),"")</f>
        <v>10.41</v>
      </c>
      <c r="H658" s="21">
        <f>+IFERROR([1]!INVENTARIO[[#This Row],[STOCK (BALANCE)]]*[1]!INVENTARIO[[#This Row],[COSTO UNITARIO]],"")</f>
        <v>13793.25</v>
      </c>
    </row>
    <row r="659" spans="1:8" x14ac:dyDescent="0.25">
      <c r="A659" s="12">
        <f>IFERROR(_xlfn.XLOOKUP([1]!INVENTARIO[[#This Row],[CODIGO CONCATENADO]],[1]!Tabla1[[CODIGO CONCATENADO ]],[1]!Tabla1[FECHA],,0,-1),"")</f>
        <v>44677</v>
      </c>
      <c r="B659" s="12">
        <f>IFERROR(_xlfn.XLOOKUP([1]!INVENTARIO[[#This Row],[CODIGO CONCATENADO]],[1]!Tabla1[[CODIGO CONCATENADO ]],[1]!Tabla1[FECHA],,0,-1),"")</f>
        <v>44677</v>
      </c>
      <c r="C659" s="13" t="str">
        <f>+[1]!Tabla3[[#This Row],[Secuencia]]</f>
        <v>MG0065</v>
      </c>
      <c r="D659" s="14" t="str">
        <f>+[1]!Tabla3[[#This Row],[Descripcion]]</f>
        <v>LAPICEROS NEGRO</v>
      </c>
      <c r="E659" s="13" t="str">
        <f>+[1]!Tabla3[[#This Row],[Unidad de medida]]</f>
        <v>UNIDAD</v>
      </c>
      <c r="F659" s="15">
        <f>+[1]!INVENTARIO[[#This Row],[CANTIDAD INICIAL]]+[1]!INVENTARIO[[#This Row],[ENTRADAS]]-[1]!INVENTARIO[[#This Row],[SALIDAS]]+[1]!INVENTARIO[[#This Row],[AJUSTES]]</f>
        <v>469</v>
      </c>
      <c r="G659" s="16">
        <f>IFERROR(_xlfn.XLOOKUP([1]!INVENTARIO[[#This Row],[CODIGO CONCATENADO]],[1]!Tabla1[[CODIGO CONCATENADO ]],[1]!Tabla1[COSTO],,0,-1),"")</f>
        <v>10.416666666666666</v>
      </c>
      <c r="H659" s="16">
        <f>+IFERROR([1]!INVENTARIO[[#This Row],[STOCK (BALANCE)]]*[1]!INVENTARIO[[#This Row],[COSTO UNITARIO]],"")</f>
        <v>4885.4166666666661</v>
      </c>
    </row>
    <row r="660" spans="1:8" x14ac:dyDescent="0.25">
      <c r="A660" s="17">
        <f>IFERROR(_xlfn.XLOOKUP([1]!INVENTARIO[[#This Row],[CODIGO CONCATENADO]],[1]!Tabla1[[CODIGO CONCATENADO ]],[1]!Tabla1[FECHA],,0,-1),"")</f>
        <v>44718</v>
      </c>
      <c r="B660" s="17">
        <f>IFERROR(_xlfn.XLOOKUP([1]!INVENTARIO[[#This Row],[CODIGO CONCATENADO]],[1]!Tabla1[[CODIGO CONCATENADO ]],[1]!Tabla1[FECHA],,0,-1),"")</f>
        <v>44718</v>
      </c>
      <c r="C660" s="18" t="str">
        <f>+[1]!Tabla3[[#This Row],[Secuencia]]</f>
        <v>MG0066</v>
      </c>
      <c r="D660" s="19" t="str">
        <f>+[1]!Tabla3[[#This Row],[Descripcion]]</f>
        <v xml:space="preserve">LAPICEROS ROJO </v>
      </c>
      <c r="E660" s="18" t="str">
        <f>+[1]!Tabla3[[#This Row],[Unidad de medida]]</f>
        <v>UNIDAD</v>
      </c>
      <c r="F660" s="20">
        <f>+[1]!INVENTARIO[[#This Row],[CANTIDAD INICIAL]]+[1]!INVENTARIO[[#This Row],[ENTRADAS]]-[1]!INVENTARIO[[#This Row],[SALIDAS]]+[1]!INVENTARIO[[#This Row],[AJUSTES]]</f>
        <v>389</v>
      </c>
      <c r="G660" s="21">
        <f>IFERROR(_xlfn.XLOOKUP([1]!INVENTARIO[[#This Row],[CODIGO CONCATENADO]],[1]!Tabla1[[CODIGO CONCATENADO ]],[1]!Tabla1[COSTO],,0,-1),"")</f>
        <v>10.41</v>
      </c>
      <c r="H660" s="21">
        <f>+IFERROR([1]!INVENTARIO[[#This Row],[STOCK (BALANCE)]]*[1]!INVENTARIO[[#This Row],[COSTO UNITARIO]],"")</f>
        <v>4049.4900000000002</v>
      </c>
    </row>
    <row r="661" spans="1:8" x14ac:dyDescent="0.25">
      <c r="A661" s="12">
        <f>IFERROR(_xlfn.XLOOKUP([1]!INVENTARIO[[#This Row],[CODIGO CONCATENADO]],[1]!Tabla1[[CODIGO CONCATENADO ]],[1]!Tabla1[FECHA],,0,-1),"")</f>
        <v>44110</v>
      </c>
      <c r="B661" s="12">
        <f>IFERROR(_xlfn.XLOOKUP([1]!INVENTARIO[[#This Row],[CODIGO CONCATENADO]],[1]!Tabla1[[CODIGO CONCATENADO ]],[1]!Tabla1[FECHA],,0,-1),"")</f>
        <v>44110</v>
      </c>
      <c r="C661" s="13" t="str">
        <f>+[1]!Tabla3[[#This Row],[Secuencia]]</f>
        <v>MG0067</v>
      </c>
      <c r="D661" s="14" t="str">
        <f>+[1]!Tabla3[[#This Row],[Descripcion]]</f>
        <v>LAPICEROS INSTITUCIONALES INTRANT</v>
      </c>
      <c r="E661" s="13" t="str">
        <f>+[1]!Tabla3[[#This Row],[Unidad de medida]]</f>
        <v>UNIDAD</v>
      </c>
      <c r="F661" s="15">
        <f>+[1]!INVENTARIO[[#This Row],[CANTIDAD INICIAL]]+[1]!INVENTARIO[[#This Row],[ENTRADAS]]-[1]!INVENTARIO[[#This Row],[SALIDAS]]+[1]!INVENTARIO[[#This Row],[AJUSTES]]</f>
        <v>38</v>
      </c>
      <c r="G661" s="16">
        <f>IFERROR(_xlfn.XLOOKUP([1]!INVENTARIO[[#This Row],[CODIGO CONCATENADO]],[1]!Tabla1[[CODIGO CONCATENADO ]],[1]!Tabla1[COSTO],,0,-1),"")</f>
        <v>595</v>
      </c>
      <c r="H661" s="16">
        <f>+IFERROR([1]!INVENTARIO[[#This Row],[STOCK (BALANCE)]]*[1]!INVENTARIO[[#This Row],[COSTO UNITARIO]],"")</f>
        <v>22610</v>
      </c>
    </row>
    <row r="662" spans="1:8" x14ac:dyDescent="0.25">
      <c r="A662" s="17">
        <f>IFERROR(_xlfn.XLOOKUP([1]!INVENTARIO[[#This Row],[CODIGO CONCATENADO]],[1]!Tabla1[[CODIGO CONCATENADO ]],[1]!Tabla1[FECHA],,0,-1),"")</f>
        <v>44677</v>
      </c>
      <c r="B662" s="17">
        <f>IFERROR(_xlfn.XLOOKUP([1]!INVENTARIO[[#This Row],[CODIGO CONCATENADO]],[1]!Tabla1[[CODIGO CONCATENADO ]],[1]!Tabla1[FECHA],,0,-1),"")</f>
        <v>44677</v>
      </c>
      <c r="C662" s="18" t="str">
        <f>+[1]!Tabla3[[#This Row],[Secuencia]]</f>
        <v>MG0068</v>
      </c>
      <c r="D662" s="19" t="str">
        <f>+[1]!Tabla3[[#This Row],[Descripcion]]</f>
        <v xml:space="preserve">LAPIZ DE CARBON NO. 2 </v>
      </c>
      <c r="E662" s="18" t="str">
        <f>+[1]!Tabla3[[#This Row],[Unidad de medida]]</f>
        <v>UNIDAD</v>
      </c>
      <c r="F662" s="20">
        <f>+[1]!INVENTARIO[[#This Row],[CANTIDAD INICIAL]]+[1]!INVENTARIO[[#This Row],[ENTRADAS]]-[1]!INVENTARIO[[#This Row],[SALIDAS]]+[1]!INVENTARIO[[#This Row],[AJUSTES]]</f>
        <v>2073</v>
      </c>
      <c r="G662" s="21">
        <f>IFERROR(_xlfn.XLOOKUP([1]!INVENTARIO[[#This Row],[CODIGO CONCATENADO]],[1]!Tabla1[[CODIGO CONCATENADO ]],[1]!Tabla1[COSTO],,0,-1),"")</f>
        <v>5.416666666666667</v>
      </c>
      <c r="H662" s="21">
        <f>+IFERROR([1]!INVENTARIO[[#This Row],[STOCK (BALANCE)]]*[1]!INVENTARIO[[#This Row],[COSTO UNITARIO]],"")</f>
        <v>11228.75</v>
      </c>
    </row>
    <row r="663" spans="1:8" x14ac:dyDescent="0.25">
      <c r="A663" s="12">
        <f>IFERROR(_xlfn.XLOOKUP([1]!INVENTARIO[[#This Row],[CODIGO CONCATENADO]],[1]!Tabla1[[CODIGO CONCATENADO ]],[1]!Tabla1[FECHA],,0,-1),"")</f>
        <v>44720</v>
      </c>
      <c r="B663" s="12">
        <f>IFERROR(_xlfn.XLOOKUP([1]!INVENTARIO[[#This Row],[CODIGO CONCATENADO]],[1]!Tabla1[[CODIGO CONCATENADO ]],[1]!Tabla1[FECHA],,0,-1),"")</f>
        <v>44720</v>
      </c>
      <c r="C663" s="13" t="str">
        <f>+[1]!Tabla3[[#This Row],[Secuencia]]</f>
        <v>MG0069</v>
      </c>
      <c r="D663" s="14" t="str">
        <f>+[1]!Tabla3[[#This Row],[Descripcion]]</f>
        <v>LIBRETA RAYADA 5X8 RED STAR</v>
      </c>
      <c r="E663" s="13" t="str">
        <f>+[1]!Tabla3[[#This Row],[Unidad de medida]]</f>
        <v>UNIDAD</v>
      </c>
      <c r="F663" s="15">
        <f>+[1]!INVENTARIO[[#This Row],[CANTIDAD INICIAL]]+[1]!INVENTARIO[[#This Row],[ENTRADAS]]-[1]!INVENTARIO[[#This Row],[SALIDAS]]+[1]!INVENTARIO[[#This Row],[AJUSTES]]</f>
        <v>277</v>
      </c>
      <c r="G663" s="16">
        <f>IFERROR(_xlfn.XLOOKUP([1]!INVENTARIO[[#This Row],[CODIGO CONCATENADO]],[1]!Tabla1[[CODIGO CONCATENADO ]],[1]!Tabla1[COSTO],,0,-1),"")</f>
        <v>14.95</v>
      </c>
      <c r="H663" s="16">
        <f>+IFERROR([1]!INVENTARIO[[#This Row],[STOCK (BALANCE)]]*[1]!INVENTARIO[[#This Row],[COSTO UNITARIO]],"")</f>
        <v>4141.1499999999996</v>
      </c>
    </row>
    <row r="664" spans="1:8" x14ac:dyDescent="0.25">
      <c r="A664" s="17">
        <f>IFERROR(_xlfn.XLOOKUP([1]!INVENTARIO[[#This Row],[CODIGO CONCATENADO]],[1]!Tabla1[[CODIGO CONCATENADO ]],[1]!Tabla1[FECHA],,0,-1),"")</f>
        <v>44676</v>
      </c>
      <c r="B664" s="17">
        <f>IFERROR(_xlfn.XLOOKUP([1]!INVENTARIO[[#This Row],[CODIGO CONCATENADO]],[1]!Tabla1[[CODIGO CONCATENADO ]],[1]!Tabla1[FECHA],,0,-1),"")</f>
        <v>44676</v>
      </c>
      <c r="C664" s="18" t="str">
        <f>+[1]!Tabla3[[#This Row],[Secuencia]]</f>
        <v>MG0070</v>
      </c>
      <c r="D664" s="19" t="str">
        <f>+[1]!Tabla3[[#This Row],[Descripcion]]</f>
        <v>LIBRETA RAYADA 8½ X 11 RED STAR</v>
      </c>
      <c r="E664" s="18" t="str">
        <f>+[1]!Tabla3[[#This Row],[Unidad de medida]]</f>
        <v>UNIDAD</v>
      </c>
      <c r="F664" s="20">
        <f>+[1]!INVENTARIO[[#This Row],[CANTIDAD INICIAL]]+[1]!INVENTARIO[[#This Row],[ENTRADAS]]-[1]!INVENTARIO[[#This Row],[SALIDAS]]+[1]!INVENTARIO[[#This Row],[AJUSTES]]</f>
        <v>370</v>
      </c>
      <c r="G664" s="21">
        <f>IFERROR(_xlfn.XLOOKUP([1]!INVENTARIO[[#This Row],[CODIGO CONCATENADO]],[1]!Tabla1[[CODIGO CONCATENADO ]],[1]!Tabla1[COSTO],,0,-1),"")</f>
        <v>35</v>
      </c>
      <c r="H664" s="21">
        <f>+IFERROR([1]!INVENTARIO[[#This Row],[STOCK (BALANCE)]]*[1]!INVENTARIO[[#This Row],[COSTO UNITARIO]],"")</f>
        <v>12950</v>
      </c>
    </row>
    <row r="665" spans="1:8" x14ac:dyDescent="0.25">
      <c r="A665" s="12">
        <f>IFERROR(_xlfn.XLOOKUP([1]!INVENTARIO[[#This Row],[CODIGO CONCATENADO]],[1]!Tabla1[[CODIGO CONCATENADO ]],[1]!Tabla1[FECHA],,0,-1),"")</f>
        <v>43671</v>
      </c>
      <c r="B665" s="12">
        <f>IFERROR(_xlfn.XLOOKUP([1]!INVENTARIO[[#This Row],[CODIGO CONCATENADO]],[1]!Tabla1[[CODIGO CONCATENADO ]],[1]!Tabla1[FECHA],,0,-1),"")</f>
        <v>43671</v>
      </c>
      <c r="C665" s="13" t="str">
        <f>+[1]!Tabla3[[#This Row],[Secuencia]]</f>
        <v>MG0071</v>
      </c>
      <c r="D665" s="14" t="str">
        <f>+[1]!Tabla3[[#This Row],[Descripcion]]</f>
        <v>LIBRO RECORD DE 300 PAGINAS</v>
      </c>
      <c r="E665" s="13" t="str">
        <f>+[1]!Tabla3[[#This Row],[Unidad de medida]]</f>
        <v>UNIDAD</v>
      </c>
      <c r="F665" s="15">
        <f>+[1]!INVENTARIO[[#This Row],[CANTIDAD INICIAL]]+[1]!INVENTARIO[[#This Row],[ENTRADAS]]-[1]!INVENTARIO[[#This Row],[SALIDAS]]+[1]!INVENTARIO[[#This Row],[AJUSTES]]</f>
        <v>19</v>
      </c>
      <c r="G665" s="16">
        <f>IFERROR(_xlfn.XLOOKUP([1]!INVENTARIO[[#This Row],[CODIGO CONCATENADO]],[1]!Tabla1[[CODIGO CONCATENADO ]],[1]!Tabla1[COSTO],,0,-1),"")</f>
        <v>180.54</v>
      </c>
      <c r="H665" s="16">
        <f>+IFERROR([1]!INVENTARIO[[#This Row],[STOCK (BALANCE)]]*[1]!INVENTARIO[[#This Row],[COSTO UNITARIO]],"")</f>
        <v>3430.2599999999998</v>
      </c>
    </row>
    <row r="666" spans="1:8" x14ac:dyDescent="0.25">
      <c r="A666" s="17">
        <f>IFERROR(_xlfn.XLOOKUP([1]!INVENTARIO[[#This Row],[CODIGO CONCATENADO]],[1]!Tabla1[[CODIGO CONCATENADO ]],[1]!Tabla1[FECHA],,0,-1),"")</f>
        <v>43671</v>
      </c>
      <c r="B666" s="17">
        <f>IFERROR(_xlfn.XLOOKUP([1]!INVENTARIO[[#This Row],[CODIGO CONCATENADO]],[1]!Tabla1[[CODIGO CONCATENADO ]],[1]!Tabla1[FECHA],,0,-1),"")</f>
        <v>43671</v>
      </c>
      <c r="C666" s="18" t="str">
        <f>+[1]!Tabla3[[#This Row],[Secuencia]]</f>
        <v>MG0072</v>
      </c>
      <c r="D666" s="19" t="str">
        <f>+[1]!Tabla3[[#This Row],[Descripcion]]</f>
        <v>LIBRO RECORD DE 500 PAGINAS</v>
      </c>
      <c r="E666" s="18" t="str">
        <f>+[1]!Tabla3[[#This Row],[Unidad de medida]]</f>
        <v>UNIDAD</v>
      </c>
      <c r="F666" s="20">
        <f>+[1]!INVENTARIO[[#This Row],[CANTIDAD INICIAL]]+[1]!INVENTARIO[[#This Row],[ENTRADAS]]-[1]!INVENTARIO[[#This Row],[SALIDAS]]+[1]!INVENTARIO[[#This Row],[AJUSTES]]</f>
        <v>45</v>
      </c>
      <c r="G666" s="21">
        <f>IFERROR(_xlfn.XLOOKUP([1]!INVENTARIO[[#This Row],[CODIGO CONCATENADO]],[1]!Tabla1[[CODIGO CONCATENADO ]],[1]!Tabla1[COSTO],,0,-1),"")</f>
        <v>243</v>
      </c>
      <c r="H666" s="21">
        <f>+IFERROR([1]!INVENTARIO[[#This Row],[STOCK (BALANCE)]]*[1]!INVENTARIO[[#This Row],[COSTO UNITARIO]],"")</f>
        <v>10935</v>
      </c>
    </row>
    <row r="667" spans="1:8" x14ac:dyDescent="0.25">
      <c r="A667" s="12">
        <f>IFERROR(_xlfn.XLOOKUP([1]!INVENTARIO[[#This Row],[CODIGO CONCATENADO]],[1]!Tabla1[[CODIGO CONCATENADO ]],[1]!Tabla1[FECHA],,0,-1),"")</f>
        <v>43671</v>
      </c>
      <c r="B667" s="12">
        <f>IFERROR(_xlfn.XLOOKUP([1]!INVENTARIO[[#This Row],[CODIGO CONCATENADO]],[1]!Tabla1[[CODIGO CONCATENADO ]],[1]!Tabla1[FECHA],,0,-1),"")</f>
        <v>43671</v>
      </c>
      <c r="C667" s="13" t="str">
        <f>+[1]!Tabla3[[#This Row],[Secuencia]]</f>
        <v>MG0073</v>
      </c>
      <c r="D667" s="14" t="str">
        <f>+[1]!Tabla3[[#This Row],[Descripcion]]</f>
        <v>MARCADOR PERMANENTE AZUL</v>
      </c>
      <c r="E667" s="13" t="str">
        <f>+[1]!Tabla3[[#This Row],[Unidad de medida]]</f>
        <v> UNIDAD</v>
      </c>
      <c r="F667" s="15">
        <f>+[1]!INVENTARIO[[#This Row],[CANTIDAD INICIAL]]+[1]!INVENTARIO[[#This Row],[ENTRADAS]]-[1]!INVENTARIO[[#This Row],[SALIDAS]]+[1]!INVENTARIO[[#This Row],[AJUSTES]]</f>
        <v>250</v>
      </c>
      <c r="G667" s="16">
        <f>IFERROR(_xlfn.XLOOKUP([1]!INVENTARIO[[#This Row],[CODIGO CONCATENADO]],[1]!Tabla1[[CODIGO CONCATENADO ]],[1]!Tabla1[COSTO],,0,-1),"")</f>
        <v>10</v>
      </c>
      <c r="H667" s="16">
        <f>+IFERROR([1]!INVENTARIO[[#This Row],[STOCK (BALANCE)]]*[1]!INVENTARIO[[#This Row],[COSTO UNITARIO]],"")</f>
        <v>2500</v>
      </c>
    </row>
    <row r="668" spans="1:8" x14ac:dyDescent="0.25">
      <c r="A668" s="17">
        <f>IFERROR(_xlfn.XLOOKUP([1]!INVENTARIO[[#This Row],[CODIGO CONCATENADO]],[1]!Tabla1[[CODIGO CONCATENADO ]],[1]!Tabla1[FECHA],,0,-1),"")</f>
        <v>44718</v>
      </c>
      <c r="B668" s="17">
        <f>IFERROR(_xlfn.XLOOKUP([1]!INVENTARIO[[#This Row],[CODIGO CONCATENADO]],[1]!Tabla1[[CODIGO CONCATENADO ]],[1]!Tabla1[FECHA],,0,-1),"")</f>
        <v>44718</v>
      </c>
      <c r="C668" s="18" t="str">
        <f>+[1]!Tabla3[[#This Row],[Secuencia]]</f>
        <v>MG0074</v>
      </c>
      <c r="D668" s="19" t="str">
        <f>+[1]!Tabla3[[#This Row],[Descripcion]]</f>
        <v>MARCADOR PERMANENTE NEGRO</v>
      </c>
      <c r="E668" s="18" t="str">
        <f>+[1]!Tabla3[[#This Row],[Unidad de medida]]</f>
        <v>UNIDAD</v>
      </c>
      <c r="F668" s="20">
        <f>+[1]!INVENTARIO[[#This Row],[CANTIDAD INICIAL]]+[1]!INVENTARIO[[#This Row],[ENTRADAS]]-[1]!INVENTARIO[[#This Row],[SALIDAS]]+[1]!INVENTARIO[[#This Row],[AJUSTES]]</f>
        <v>373</v>
      </c>
      <c r="G668" s="21">
        <f>IFERROR(_xlfn.XLOOKUP([1]!INVENTARIO[[#This Row],[CODIGO CONCATENADO]],[1]!Tabla1[[CODIGO CONCATENADO ]],[1]!Tabla1[COSTO],,0,-1),"")</f>
        <v>20</v>
      </c>
      <c r="H668" s="21">
        <f>+IFERROR([1]!INVENTARIO[[#This Row],[STOCK (BALANCE)]]*[1]!INVENTARIO[[#This Row],[COSTO UNITARIO]],"")</f>
        <v>7460</v>
      </c>
    </row>
    <row r="669" spans="1:8" x14ac:dyDescent="0.25">
      <c r="A669" s="12">
        <f>IFERROR(_xlfn.XLOOKUP([1]!INVENTARIO[[#This Row],[CODIGO CONCATENADO]],[1]!Tabla1[[CODIGO CONCATENADO ]],[1]!Tabla1[FECHA],,0,-1),"")</f>
        <v>43671</v>
      </c>
      <c r="B669" s="12">
        <f>IFERROR(_xlfn.XLOOKUP([1]!INVENTARIO[[#This Row],[CODIGO CONCATENADO]],[1]!Tabla1[[CODIGO CONCATENADO ]],[1]!Tabla1[FECHA],,0,-1),"")</f>
        <v>43671</v>
      </c>
      <c r="C669" s="13" t="str">
        <f>+[1]!Tabla3[[#This Row],[Secuencia]]</f>
        <v>MG0075</v>
      </c>
      <c r="D669" s="14" t="str">
        <f>+[1]!Tabla3[[#This Row],[Descripcion]]</f>
        <v>MARCADOR PERMANENTE ROJO</v>
      </c>
      <c r="E669" s="13" t="str">
        <f>+[1]!Tabla3[[#This Row],[Unidad de medida]]</f>
        <v>UNIDAD</v>
      </c>
      <c r="F669" s="15">
        <f>+[1]!INVENTARIO[[#This Row],[CANTIDAD INICIAL]]+[1]!INVENTARIO[[#This Row],[ENTRADAS]]-[1]!INVENTARIO[[#This Row],[SALIDAS]]+[1]!INVENTARIO[[#This Row],[AJUSTES]]</f>
        <v>460</v>
      </c>
      <c r="G669" s="16">
        <f>IFERROR(_xlfn.XLOOKUP([1]!INVENTARIO[[#This Row],[CODIGO CONCATENADO]],[1]!Tabla1[[CODIGO CONCATENADO ]],[1]!Tabla1[COSTO],,0,-1),"")</f>
        <v>10</v>
      </c>
      <c r="H669" s="16">
        <f>+IFERROR([1]!INVENTARIO[[#This Row],[STOCK (BALANCE)]]*[1]!INVENTARIO[[#This Row],[COSTO UNITARIO]],"")</f>
        <v>4600</v>
      </c>
    </row>
    <row r="670" spans="1:8" x14ac:dyDescent="0.25">
      <c r="A670" s="17">
        <f>IFERROR(_xlfn.XLOOKUP([1]!INVENTARIO[[#This Row],[CODIGO CONCATENADO]],[1]!Tabla1[[CODIGO CONCATENADO ]],[1]!Tabla1[FECHA],,0,-1),"")</f>
        <v>44735</v>
      </c>
      <c r="B670" s="17">
        <f>IFERROR(_xlfn.XLOOKUP([1]!INVENTARIO[[#This Row],[CODIGO CONCATENADO]],[1]!Tabla1[[CODIGO CONCATENADO ]],[1]!Tabla1[FECHA],,0,-1),"")</f>
        <v>44735</v>
      </c>
      <c r="C670" s="18" t="str">
        <f>+[1]!Tabla3[[#This Row],[Secuencia]]</f>
        <v>MG0076</v>
      </c>
      <c r="D670" s="19" t="str">
        <f>+[1]!Tabla3[[#This Row],[Descripcion]]</f>
        <v xml:space="preserve">MARCADORES PARA  PIZARRA NEGRO </v>
      </c>
      <c r="E670" s="18" t="str">
        <f>+[1]!Tabla3[[#This Row],[Unidad de medida]]</f>
        <v>UNIDAD</v>
      </c>
      <c r="F670" s="20">
        <f>+[1]!INVENTARIO[[#This Row],[CANTIDAD INICIAL]]+[1]!INVENTARIO[[#This Row],[ENTRADAS]]-[1]!INVENTARIO[[#This Row],[SALIDAS]]+[1]!INVENTARIO[[#This Row],[AJUSTES]]</f>
        <v>402</v>
      </c>
      <c r="G670" s="21">
        <f>IFERROR(_xlfn.XLOOKUP([1]!INVENTARIO[[#This Row],[CODIGO CONCATENADO]],[1]!Tabla1[[CODIGO CONCATENADO ]],[1]!Tabla1[COSTO],,0,-1),"")</f>
        <v>25</v>
      </c>
      <c r="H670" s="21">
        <f>+IFERROR([1]!INVENTARIO[[#This Row],[STOCK (BALANCE)]]*[1]!INVENTARIO[[#This Row],[COSTO UNITARIO]],"")</f>
        <v>10050</v>
      </c>
    </row>
    <row r="671" spans="1:8" x14ac:dyDescent="0.25">
      <c r="A671" s="12">
        <f>IFERROR(_xlfn.XLOOKUP([1]!INVENTARIO[[#This Row],[CODIGO CONCATENADO]],[1]!Tabla1[[CODIGO CONCATENADO ]],[1]!Tabla1[FECHA],,0,-1),"")</f>
        <v>44677</v>
      </c>
      <c r="B671" s="12">
        <f>IFERROR(_xlfn.XLOOKUP([1]!INVENTARIO[[#This Row],[CODIGO CONCATENADO]],[1]!Tabla1[[CODIGO CONCATENADO ]],[1]!Tabla1[FECHA],,0,-1),"")</f>
        <v>44677</v>
      </c>
      <c r="C671" s="13" t="str">
        <f>+[1]!Tabla3[[#This Row],[Secuencia]]</f>
        <v>MG0077</v>
      </c>
      <c r="D671" s="14" t="str">
        <f>+[1]!Tabla3[[#This Row],[Descripcion]]</f>
        <v xml:space="preserve">MARCADORES PARA  PIZARRA ROJO </v>
      </c>
      <c r="E671" s="13" t="str">
        <f>+[1]!Tabla3[[#This Row],[Unidad de medida]]</f>
        <v>UNIDAD</v>
      </c>
      <c r="F671" s="15">
        <f>+[1]!INVENTARIO[[#This Row],[CANTIDAD INICIAL]]+[1]!INVENTARIO[[#This Row],[ENTRADAS]]-[1]!INVENTARIO[[#This Row],[SALIDAS]]+[1]!INVENTARIO[[#This Row],[AJUSTES]]</f>
        <v>416</v>
      </c>
      <c r="G671" s="16">
        <f>IFERROR(_xlfn.XLOOKUP([1]!INVENTARIO[[#This Row],[CODIGO CONCATENADO]],[1]!Tabla1[[CODIGO CONCATENADO ]],[1]!Tabla1[COSTO],,0,-1),"")</f>
        <v>25</v>
      </c>
      <c r="H671" s="16">
        <f>+IFERROR([1]!INVENTARIO[[#This Row],[STOCK (BALANCE)]]*[1]!INVENTARIO[[#This Row],[COSTO UNITARIO]],"")</f>
        <v>10400</v>
      </c>
    </row>
    <row r="672" spans="1:8" x14ac:dyDescent="0.25">
      <c r="A672" s="17">
        <f>IFERROR(_xlfn.XLOOKUP([1]!INVENTARIO[[#This Row],[CODIGO CONCATENADO]],[1]!Tabla1[[CODIGO CONCATENADO ]],[1]!Tabla1[FECHA],,0,-1),"")</f>
        <v>44677</v>
      </c>
      <c r="B672" s="17">
        <f>IFERROR(_xlfn.XLOOKUP([1]!INVENTARIO[[#This Row],[CODIGO CONCATENADO]],[1]!Tabla1[[CODIGO CONCATENADO ]],[1]!Tabla1[FECHA],,0,-1),"")</f>
        <v>44677</v>
      </c>
      <c r="C672" s="18" t="str">
        <f>+[1]!Tabla3[[#This Row],[Secuencia]]</f>
        <v>MG0078</v>
      </c>
      <c r="D672" s="19" t="str">
        <f>+[1]!Tabla3[[#This Row],[Descripcion]]</f>
        <v xml:space="preserve">MARCADORES PARA  PIZARRA VERDE </v>
      </c>
      <c r="E672" s="18" t="str">
        <f>+[1]!Tabla3[[#This Row],[Unidad de medida]]</f>
        <v>UNIDAD</v>
      </c>
      <c r="F672" s="20">
        <f>+[1]!INVENTARIO[[#This Row],[CANTIDAD INICIAL]]+[1]!INVENTARIO[[#This Row],[ENTRADAS]]-[1]!INVENTARIO[[#This Row],[SALIDAS]]+[1]!INVENTARIO[[#This Row],[AJUSTES]]</f>
        <v>411</v>
      </c>
      <c r="G672" s="21">
        <f>IFERROR(_xlfn.XLOOKUP([1]!INVENTARIO[[#This Row],[CODIGO CONCATENADO]],[1]!Tabla1[[CODIGO CONCATENADO ]],[1]!Tabla1[COSTO],,0,-1),"")</f>
        <v>25</v>
      </c>
      <c r="H672" s="21">
        <f>+IFERROR([1]!INVENTARIO[[#This Row],[STOCK (BALANCE)]]*[1]!INVENTARIO[[#This Row],[COSTO UNITARIO]],"")</f>
        <v>10275</v>
      </c>
    </row>
    <row r="673" spans="1:8" x14ac:dyDescent="0.25">
      <c r="A673" s="12">
        <f>IFERROR(_xlfn.XLOOKUP([1]!INVENTARIO[[#This Row],[CODIGO CONCATENADO]],[1]!Tabla1[[CODIGO CONCATENADO ]],[1]!Tabla1[FECHA],,0,-1),"")</f>
        <v>44718</v>
      </c>
      <c r="B673" s="12">
        <f>IFERROR(_xlfn.XLOOKUP([1]!INVENTARIO[[#This Row],[CODIGO CONCATENADO]],[1]!Tabla1[[CODIGO CONCATENADO ]],[1]!Tabla1[FECHA],,0,-1),"")</f>
        <v>44718</v>
      </c>
      <c r="C673" s="13" t="str">
        <f>+[1]!Tabla3[[#This Row],[Secuencia]]</f>
        <v>MG0079</v>
      </c>
      <c r="D673" s="14" t="str">
        <f>+[1]!Tabla3[[#This Row],[Descripcion]]</f>
        <v>MARCADORES PARA  PIZARRA AZUL</v>
      </c>
      <c r="E673" s="13" t="str">
        <f>+[1]!Tabla3[[#This Row],[Unidad de medida]]</f>
        <v>UNIDAD</v>
      </c>
      <c r="F673" s="15">
        <f>+[1]!INVENTARIO[[#This Row],[CANTIDAD INICIAL]]+[1]!INVENTARIO[[#This Row],[ENTRADAS]]-[1]!INVENTARIO[[#This Row],[SALIDAS]]+[1]!INVENTARIO[[#This Row],[AJUSTES]]</f>
        <v>435</v>
      </c>
      <c r="G673" s="16">
        <f>IFERROR(_xlfn.XLOOKUP([1]!INVENTARIO[[#This Row],[CODIGO CONCATENADO]],[1]!Tabla1[[CODIGO CONCATENADO ]],[1]!Tabla1[COSTO],,0,-1),"")</f>
        <v>10.41</v>
      </c>
      <c r="H673" s="16">
        <f>+IFERROR([1]!INVENTARIO[[#This Row],[STOCK (BALANCE)]]*[1]!INVENTARIO[[#This Row],[COSTO UNITARIO]],"")</f>
        <v>4528.3500000000004</v>
      </c>
    </row>
    <row r="674" spans="1:8" x14ac:dyDescent="0.25">
      <c r="A674" s="17">
        <f>IFERROR(_xlfn.XLOOKUP([1]!INVENTARIO[[#This Row],[CODIGO CONCATENADO]],[1]!Tabla1[[CODIGO CONCATENADO ]],[1]!Tabla1[FECHA],,0,-1),"")</f>
        <v>44592</v>
      </c>
      <c r="B674" s="17">
        <f>IFERROR(_xlfn.XLOOKUP([1]!INVENTARIO[[#This Row],[CODIGO CONCATENADO]],[1]!Tabla1[[CODIGO CONCATENADO ]],[1]!Tabla1[FECHA],,0,-1),"")</f>
        <v>44592</v>
      </c>
      <c r="C674" s="18" t="str">
        <f>+[1]!Tabla3[[#This Row],[Secuencia]]</f>
        <v>MG0080</v>
      </c>
      <c r="D674" s="19" t="str">
        <f>+[1]!Tabla3[[#This Row],[Descripcion]]</f>
        <v>NEGATIVOS PARA CARNET</v>
      </c>
      <c r="E674" s="18" t="str">
        <f>+[1]!Tabla3[[#This Row],[Unidad de medida]]</f>
        <v>UNIDAD</v>
      </c>
      <c r="F674" s="20">
        <f>+[1]!INVENTARIO[[#This Row],[CANTIDAD INICIAL]]+[1]!INVENTARIO[[#This Row],[ENTRADAS]]-[1]!INVENTARIO[[#This Row],[SALIDAS]]+[1]!INVENTARIO[[#This Row],[AJUSTES]]</f>
        <v>3400</v>
      </c>
      <c r="G674" s="21">
        <f>IFERROR(_xlfn.XLOOKUP([1]!INVENTARIO[[#This Row],[CODIGO CONCATENADO]],[1]!Tabla1[[CODIGO CONCATENADO ]],[1]!Tabla1[COSTO],,0,-1),"")</f>
        <v>0</v>
      </c>
      <c r="H674" s="21">
        <f>+IFERROR([1]!INVENTARIO[[#This Row],[STOCK (BALANCE)]]*[1]!INVENTARIO[[#This Row],[COSTO UNITARIO]],"")</f>
        <v>0</v>
      </c>
    </row>
    <row r="675" spans="1:8" ht="30" x14ac:dyDescent="0.25">
      <c r="A675" s="12">
        <f>IFERROR(_xlfn.XLOOKUP([1]!INVENTARIO[[#This Row],[CODIGO CONCATENADO]],[1]!Tabla1[[CODIGO CONCATENADO ]],[1]!Tabla1[FECHA],,0,-1),"")</f>
        <v>43108</v>
      </c>
      <c r="B675" s="12">
        <f>IFERROR(_xlfn.XLOOKUP([1]!INVENTARIO[[#This Row],[CODIGO CONCATENADO]],[1]!Tabla1[[CODIGO CONCATENADO ]],[1]!Tabla1[FECHA],,0,-1),"")</f>
        <v>43108</v>
      </c>
      <c r="C675" s="13" t="str">
        <f>+[1]!Tabla3[[#This Row],[Secuencia]]</f>
        <v>MG0081</v>
      </c>
      <c r="D675" s="14" t="str">
        <f>+[1]!Tabla3[[#This Row],[Descripcion]]</f>
        <v>PAPEL CARBON 8½ X 11 AZUL PAQUETES DE 100/1 UNIDADES</v>
      </c>
      <c r="E675" s="13" t="str">
        <f>+[1]!Tabla3[[#This Row],[Unidad de medida]]</f>
        <v>PAQUETE</v>
      </c>
      <c r="F675" s="15">
        <f>+[1]!INVENTARIO[[#This Row],[CANTIDAD INICIAL]]+[1]!INVENTARIO[[#This Row],[ENTRADAS]]-[1]!INVENTARIO[[#This Row],[SALIDAS]]+[1]!INVENTARIO[[#This Row],[AJUSTES]]</f>
        <v>43</v>
      </c>
      <c r="G675" s="16">
        <f>IFERROR(_xlfn.XLOOKUP([1]!INVENTARIO[[#This Row],[CODIGO CONCATENADO]],[1]!Tabla1[[CODIGO CONCATENADO ]],[1]!Tabla1[COSTO],,0,-1),"")</f>
        <v>650</v>
      </c>
      <c r="H675" s="16">
        <f>+IFERROR([1]!INVENTARIO[[#This Row],[STOCK (BALANCE)]]*[1]!INVENTARIO[[#This Row],[COSTO UNITARIO]],"")</f>
        <v>27950</v>
      </c>
    </row>
    <row r="676" spans="1:8" x14ac:dyDescent="0.25">
      <c r="A676" s="17">
        <f>IFERROR(_xlfn.XLOOKUP([1]!INVENTARIO[[#This Row],[CODIGO CONCATENADO]],[1]!Tabla1[[CODIGO CONCATENADO ]],[1]!Tabla1[FECHA],,0,-1),"")</f>
        <v>44286</v>
      </c>
      <c r="B676" s="17">
        <f>IFERROR(_xlfn.XLOOKUP([1]!INVENTARIO[[#This Row],[CODIGO CONCATENADO]],[1]!Tabla1[[CODIGO CONCATENADO ]],[1]!Tabla1[FECHA],,0,-1),"")</f>
        <v>44286</v>
      </c>
      <c r="C676" s="18" t="str">
        <f>+[1]!Tabla3[[#This Row],[Secuencia]]</f>
        <v>MG0082</v>
      </c>
      <c r="D676" s="19" t="str">
        <f>+[1]!Tabla3[[#This Row],[Descripcion]]</f>
        <v xml:space="preserve">PERFORADORA DE 2 HOYOS </v>
      </c>
      <c r="E676" s="18" t="str">
        <f>+[1]!Tabla3[[#This Row],[Unidad de medida]]</f>
        <v>UNIDAD</v>
      </c>
      <c r="F676" s="20">
        <f>+[1]!INVENTARIO[[#This Row],[CANTIDAD INICIAL]]+[1]!INVENTARIO[[#This Row],[ENTRADAS]]-[1]!INVENTARIO[[#This Row],[SALIDAS]]+[1]!INVENTARIO[[#This Row],[AJUSTES]]</f>
        <v>69</v>
      </c>
      <c r="G676" s="21">
        <f>IFERROR(_xlfn.XLOOKUP([1]!INVENTARIO[[#This Row],[CODIGO CONCATENADO]],[1]!Tabla1[[CODIGO CONCATENADO ]],[1]!Tabla1[COSTO],,0,-1),"")</f>
        <v>165</v>
      </c>
      <c r="H676" s="21">
        <f>+IFERROR([1]!INVENTARIO[[#This Row],[STOCK (BALANCE)]]*[1]!INVENTARIO[[#This Row],[COSTO UNITARIO]],"")</f>
        <v>11385</v>
      </c>
    </row>
    <row r="677" spans="1:8" x14ac:dyDescent="0.25">
      <c r="A677" s="12">
        <f>IFERROR(_xlfn.XLOOKUP([1]!INVENTARIO[[#This Row],[CODIGO CONCATENADO]],[1]!Tabla1[[CODIGO CONCATENADO ]],[1]!Tabla1[FECHA],,0,-1),"")</f>
        <v>44286</v>
      </c>
      <c r="B677" s="12">
        <f>IFERROR(_xlfn.XLOOKUP([1]!INVENTARIO[[#This Row],[CODIGO CONCATENADO]],[1]!Tabla1[[CODIGO CONCATENADO ]],[1]!Tabla1[FECHA],,0,-1),"")</f>
        <v>44286</v>
      </c>
      <c r="C677" s="13" t="str">
        <f>+[1]!Tabla3[[#This Row],[Secuencia]]</f>
        <v>MG0083</v>
      </c>
      <c r="D677" s="14" t="str">
        <f>+[1]!Tabla3[[#This Row],[Descripcion]]</f>
        <v>PERFORADORA DE 3 HOYOS</v>
      </c>
      <c r="E677" s="13" t="str">
        <f>+[1]!Tabla3[[#This Row],[Unidad de medida]]</f>
        <v>UNIDAD</v>
      </c>
      <c r="F677" s="15">
        <f>+[1]!INVENTARIO[[#This Row],[CANTIDAD INICIAL]]+[1]!INVENTARIO[[#This Row],[ENTRADAS]]-[1]!INVENTARIO[[#This Row],[SALIDAS]]+[1]!INVENTARIO[[#This Row],[AJUSTES]]</f>
        <v>7</v>
      </c>
      <c r="G677" s="16">
        <f>IFERROR(_xlfn.XLOOKUP([1]!INVENTARIO[[#This Row],[CODIGO CONCATENADO]],[1]!Tabla1[[CODIGO CONCATENADO ]],[1]!Tabla1[COSTO],,0,-1),"")</f>
        <v>210</v>
      </c>
      <c r="H677" s="16">
        <f>+IFERROR([1]!INVENTARIO[[#This Row],[STOCK (BALANCE)]]*[1]!INVENTARIO[[#This Row],[COSTO UNITARIO]],"")</f>
        <v>1470</v>
      </c>
    </row>
    <row r="678" spans="1:8" x14ac:dyDescent="0.25">
      <c r="A678" s="17">
        <f>IFERROR(_xlfn.XLOOKUP([1]!INVENTARIO[[#This Row],[CODIGO CONCATENADO]],[1]!Tabla1[[CODIGO CONCATENADO ]],[1]!Tabla1[FECHA],,0,-1),"")</f>
        <v>43440</v>
      </c>
      <c r="B678" s="17">
        <f>IFERROR(_xlfn.XLOOKUP([1]!INVENTARIO[[#This Row],[CODIGO CONCATENADO]],[1]!Tabla1[[CODIGO CONCATENADO ]],[1]!Tabla1[FECHA],,0,-1),"")</f>
        <v>43440</v>
      </c>
      <c r="C678" s="18" t="str">
        <f>+[1]!Tabla3[[#This Row],[Secuencia]]</f>
        <v>MG0084</v>
      </c>
      <c r="D678" s="19" t="str">
        <f>+[1]!Tabla3[[#This Row],[Descripcion]]</f>
        <v>PILAS TRIPLE  AAA</v>
      </c>
      <c r="E678" s="18" t="str">
        <f>+[1]!Tabla3[[#This Row],[Unidad de medida]]</f>
        <v>UNIDAD</v>
      </c>
      <c r="F678" s="20">
        <f>+[1]!INVENTARIO[[#This Row],[CANTIDAD INICIAL]]+[1]!INVENTARIO[[#This Row],[ENTRADAS]]-[1]!INVENTARIO[[#This Row],[SALIDAS]]+[1]!INVENTARIO[[#This Row],[AJUSTES]]</f>
        <v>3</v>
      </c>
      <c r="G678" s="21">
        <f>IFERROR(_xlfn.XLOOKUP([1]!INVENTARIO[[#This Row],[CODIGO CONCATENADO]],[1]!Tabla1[[CODIGO CONCATENADO ]],[1]!Tabla1[COSTO],,0,-1),"")</f>
        <v>33.04</v>
      </c>
      <c r="H678" s="21">
        <f>+IFERROR([1]!INVENTARIO[[#This Row],[STOCK (BALANCE)]]*[1]!INVENTARIO[[#This Row],[COSTO UNITARIO]],"")</f>
        <v>99.12</v>
      </c>
    </row>
    <row r="679" spans="1:8" x14ac:dyDescent="0.25">
      <c r="A679" s="12">
        <f>IFERROR(_xlfn.XLOOKUP([1]!INVENTARIO[[#This Row],[CODIGO CONCATENADO]],[1]!Tabla1[[CODIGO CONCATENADO ]],[1]!Tabla1[FECHA],,0,-1),"")</f>
        <v>44676</v>
      </c>
      <c r="B679" s="12">
        <f>IFERROR(_xlfn.XLOOKUP([1]!INVENTARIO[[#This Row],[CODIGO CONCATENADO]],[1]!Tabla1[[CODIGO CONCATENADO ]],[1]!Tabla1[FECHA],,0,-1),"")</f>
        <v>44676</v>
      </c>
      <c r="C679" s="13" t="str">
        <f>+[1]!Tabla3[[#This Row],[Secuencia]]</f>
        <v>MG0085</v>
      </c>
      <c r="D679" s="14" t="str">
        <f>+[1]!Tabla3[[#This Row],[Descripcion]]</f>
        <v>PIZARRA MAGICA BLANCA QUARTEC 24X35</v>
      </c>
      <c r="E679" s="13" t="str">
        <f>+[1]!Tabla3[[#This Row],[Unidad de medida]]</f>
        <v>UNIDAD</v>
      </c>
      <c r="F679" s="15">
        <f>+[1]!INVENTARIO[[#This Row],[CANTIDAD INICIAL]]+[1]!INVENTARIO[[#This Row],[ENTRADAS]]-[1]!INVENTARIO[[#This Row],[SALIDAS]]+[1]!INVENTARIO[[#This Row],[AJUSTES]]</f>
        <v>22</v>
      </c>
      <c r="G679" s="16">
        <f>IFERROR(_xlfn.XLOOKUP([1]!INVENTARIO[[#This Row],[CODIGO CONCATENADO]],[1]!Tabla1[[CODIGO CONCATENADO ]],[1]!Tabla1[COSTO],,0,-1),"")</f>
        <v>985</v>
      </c>
      <c r="H679" s="16">
        <f>+IFERROR([1]!INVENTARIO[[#This Row],[STOCK (BALANCE)]]*[1]!INVENTARIO[[#This Row],[COSTO UNITARIO]],"")</f>
        <v>21670</v>
      </c>
    </row>
    <row r="680" spans="1:8" x14ac:dyDescent="0.25">
      <c r="A680" s="17">
        <f>IFERROR(_xlfn.XLOOKUP([1]!INVENTARIO[[#This Row],[CODIGO CONCATENADO]],[1]!Tabla1[[CODIGO CONCATENADO ]],[1]!Tabla1[FECHA],,0,-1),"")</f>
        <v>44676</v>
      </c>
      <c r="B680" s="17">
        <f>IFERROR(_xlfn.XLOOKUP([1]!INVENTARIO[[#This Row],[CODIGO CONCATENADO]],[1]!Tabla1[[CODIGO CONCATENADO ]],[1]!Tabla1[FECHA],,0,-1),"")</f>
        <v>44676</v>
      </c>
      <c r="C680" s="18" t="str">
        <f>+[1]!Tabla3[[#This Row],[Secuencia]]</f>
        <v>MG0086</v>
      </c>
      <c r="D680" s="19" t="str">
        <f>+[1]!Tabla3[[#This Row],[Descripcion]]</f>
        <v>PIZARRA DE CORCHO QUARTEC 24X36</v>
      </c>
      <c r="E680" s="18" t="str">
        <f>+[1]!Tabla3[[#This Row],[Unidad de medida]]</f>
        <v>UNIDAD</v>
      </c>
      <c r="F680" s="20">
        <f>+[1]!INVENTARIO[[#This Row],[CANTIDAD INICIAL]]+[1]!INVENTARIO[[#This Row],[ENTRADAS]]-[1]!INVENTARIO[[#This Row],[SALIDAS]]+[1]!INVENTARIO[[#This Row],[AJUSTES]]</f>
        <v>9</v>
      </c>
      <c r="G680" s="21">
        <f>IFERROR(_xlfn.XLOOKUP([1]!INVENTARIO[[#This Row],[CODIGO CONCATENADO]],[1]!Tabla1[[CODIGO CONCATENADO ]],[1]!Tabla1[COSTO],,0,-1),"")</f>
        <v>835</v>
      </c>
      <c r="H680" s="21">
        <f>+IFERROR([1]!INVENTARIO[[#This Row],[STOCK (BALANCE)]]*[1]!INVENTARIO[[#This Row],[COSTO UNITARIO]],"")</f>
        <v>7515</v>
      </c>
    </row>
    <row r="681" spans="1:8" x14ac:dyDescent="0.25">
      <c r="A681" s="12">
        <f>IFERROR(_xlfn.XLOOKUP([1]!INVENTARIO[[#This Row],[CODIGO CONCATENADO]],[1]!Tabla1[[CODIGO CONCATENADO ]],[1]!Tabla1[FECHA],,0,-1),"")</f>
        <v>44291</v>
      </c>
      <c r="B681" s="12">
        <f>IFERROR(_xlfn.XLOOKUP([1]!INVENTARIO[[#This Row],[CODIGO CONCATENADO]],[1]!Tabla1[[CODIGO CONCATENADO ]],[1]!Tabla1[FECHA],,0,-1),"")</f>
        <v>44291</v>
      </c>
      <c r="C681" s="13" t="str">
        <f>+[1]!Tabla3[[#This Row],[Secuencia]]</f>
        <v>MG0087</v>
      </c>
      <c r="D681" s="14" t="str">
        <f>+[1]!Tabla3[[#This Row],[Descripcion]]</f>
        <v>PORTA CLIPS BEIFA REDONDO MAGNETICO</v>
      </c>
      <c r="E681" s="13" t="str">
        <f>+[1]!Tabla3[[#This Row],[Unidad de medida]]</f>
        <v>UNIDAD</v>
      </c>
      <c r="F681" s="15">
        <f>+[1]!INVENTARIO[[#This Row],[CANTIDAD INICIAL]]+[1]!INVENTARIO[[#This Row],[ENTRADAS]]-[1]!INVENTARIO[[#This Row],[SALIDAS]]+[1]!INVENTARIO[[#This Row],[AJUSTES]]</f>
        <v>40</v>
      </c>
      <c r="G681" s="16">
        <f>IFERROR(_xlfn.XLOOKUP([1]!INVENTARIO[[#This Row],[CODIGO CONCATENADO]],[1]!Tabla1[[CODIGO CONCATENADO ]],[1]!Tabla1[COSTO],,0,-1),"")</f>
        <v>20</v>
      </c>
      <c r="H681" s="16">
        <f>+IFERROR([1]!INVENTARIO[[#This Row],[STOCK (BALANCE)]]*[1]!INVENTARIO[[#This Row],[COSTO UNITARIO]],"")</f>
        <v>800</v>
      </c>
    </row>
    <row r="682" spans="1:8" x14ac:dyDescent="0.25">
      <c r="A682" s="17">
        <f>IFERROR(_xlfn.XLOOKUP([1]!INVENTARIO[[#This Row],[CODIGO CONCATENADO]],[1]!Tabla1[[CODIGO CONCATENADO ]],[1]!Tabla1[FECHA],,0,-1),"")</f>
        <v>44285</v>
      </c>
      <c r="B682" s="17">
        <f>IFERROR(_xlfn.XLOOKUP([1]!INVENTARIO[[#This Row],[CODIGO CONCATENADO]],[1]!Tabla1[[CODIGO CONCATENADO ]],[1]!Tabla1[FECHA],,0,-1),"")</f>
        <v>44285</v>
      </c>
      <c r="C682" s="18" t="str">
        <f>+[1]!Tabla3[[#This Row],[Secuencia]]</f>
        <v>MG0088</v>
      </c>
      <c r="D682" s="19" t="str">
        <f>+[1]!Tabla3[[#This Row],[Descripcion]]</f>
        <v>PORTA LAPIZ EN METAL NEGRO TALBOT</v>
      </c>
      <c r="E682" s="18" t="str">
        <f>+[1]!Tabla3[[#This Row],[Unidad de medida]]</f>
        <v>UNIDAD</v>
      </c>
      <c r="F682" s="20">
        <f>+[1]!INVENTARIO[[#This Row],[CANTIDAD INICIAL]]+[1]!INVENTARIO[[#This Row],[ENTRADAS]]-[1]!INVENTARIO[[#This Row],[SALIDAS]]+[1]!INVENTARIO[[#This Row],[AJUSTES]]</f>
        <v>35</v>
      </c>
      <c r="G682" s="21">
        <f>IFERROR(_xlfn.XLOOKUP([1]!INVENTARIO[[#This Row],[CODIGO CONCATENADO]],[1]!Tabla1[[CODIGO CONCATENADO ]],[1]!Tabla1[COSTO],,0,-1),"")</f>
        <v>40</v>
      </c>
      <c r="H682" s="21">
        <f>+IFERROR([1]!INVENTARIO[[#This Row],[STOCK (BALANCE)]]*[1]!INVENTARIO[[#This Row],[COSTO UNITARIO]],"")</f>
        <v>1400</v>
      </c>
    </row>
    <row r="683" spans="1:8" x14ac:dyDescent="0.25">
      <c r="A683" s="12">
        <f>IFERROR(_xlfn.XLOOKUP([1]!INVENTARIO[[#This Row],[CODIGO CONCATENADO]],[1]!Tabla1[[CODIGO CONCATENADO ]],[1]!Tabla1[FECHA],,0,-1),"")</f>
        <v>44677</v>
      </c>
      <c r="B683" s="12">
        <f>IFERROR(_xlfn.XLOOKUP([1]!INVENTARIO[[#This Row],[CODIGO CONCATENADO]],[1]!Tabla1[[CODIGO CONCATENADO ]],[1]!Tabla1[FECHA],,0,-1),"")</f>
        <v>44677</v>
      </c>
      <c r="C683" s="13" t="str">
        <f>+[1]!Tabla3[[#This Row],[Secuencia]]</f>
        <v>MG0089</v>
      </c>
      <c r="D683" s="14" t="str">
        <f>+[1]!Tabla3[[#This Row],[Descripcion]]</f>
        <v xml:space="preserve">POST-IT  3*3 AMARILLO (NOTAS ADHESIVAS) </v>
      </c>
      <c r="E683" s="13" t="str">
        <f>+[1]!Tabla3[[#This Row],[Unidad de medida]]</f>
        <v>UNIDAD</v>
      </c>
      <c r="F683" s="15">
        <f>+[1]!INVENTARIO[[#This Row],[CANTIDAD INICIAL]]+[1]!INVENTARIO[[#This Row],[ENTRADAS]]-[1]!INVENTARIO[[#This Row],[SALIDAS]]+[1]!INVENTARIO[[#This Row],[AJUSTES]]</f>
        <v>310</v>
      </c>
      <c r="G683" s="16">
        <f>IFERROR(_xlfn.XLOOKUP([1]!INVENTARIO[[#This Row],[CODIGO CONCATENADO]],[1]!Tabla1[[CODIGO CONCATENADO ]],[1]!Tabla1[COSTO],,0,-1),"")</f>
        <v>35</v>
      </c>
      <c r="H683" s="16">
        <f>+IFERROR([1]!INVENTARIO[[#This Row],[STOCK (BALANCE)]]*[1]!INVENTARIO[[#This Row],[COSTO UNITARIO]],"")</f>
        <v>10850</v>
      </c>
    </row>
    <row r="684" spans="1:8" x14ac:dyDescent="0.25">
      <c r="A684" s="17">
        <f>IFERROR(_xlfn.XLOOKUP([1]!INVENTARIO[[#This Row],[CODIGO CONCATENADO]],[1]!Tabla1[[CODIGO CONCATENADO ]],[1]!Tabla1[FECHA],,0,-1),"")</f>
        <v>43440</v>
      </c>
      <c r="B684" s="17">
        <f>IFERROR(_xlfn.XLOOKUP([1]!INVENTARIO[[#This Row],[CODIGO CONCATENADO]],[1]!Tabla1[[CODIGO CONCATENADO ]],[1]!Tabla1[FECHA],,0,-1),"")</f>
        <v>43440</v>
      </c>
      <c r="C684" s="18" t="str">
        <f>+[1]!Tabla3[[#This Row],[Secuencia]]</f>
        <v>MG0090</v>
      </c>
      <c r="D684" s="19" t="str">
        <f>+[1]!Tabla3[[#This Row],[Descripcion]]</f>
        <v>POST-IT  5*3 AMARILLO (NOTAS ADHESIVAS)</v>
      </c>
      <c r="E684" s="18" t="str">
        <f>+[1]!Tabla3[[#This Row],[Unidad de medida]]</f>
        <v>UNIDAD</v>
      </c>
      <c r="F684" s="20">
        <f>+[1]!INVENTARIO[[#This Row],[CANTIDAD INICIAL]]+[1]!INVENTARIO[[#This Row],[ENTRADAS]]-[1]!INVENTARIO[[#This Row],[SALIDAS]]+[1]!INVENTARIO[[#This Row],[AJUSTES]]</f>
        <v>89</v>
      </c>
      <c r="G684" s="21">
        <f>IFERROR(_xlfn.XLOOKUP([1]!INVENTARIO[[#This Row],[CODIGO CONCATENADO]],[1]!Tabla1[[CODIGO CONCATENADO ]],[1]!Tabla1[COSTO],,0,-1),"")</f>
        <v>22.66</v>
      </c>
      <c r="H684" s="21">
        <f>+IFERROR([1]!INVENTARIO[[#This Row],[STOCK (BALANCE)]]*[1]!INVENTARIO[[#This Row],[COSTO UNITARIO]],"")</f>
        <v>2016.74</v>
      </c>
    </row>
    <row r="685" spans="1:8" x14ac:dyDescent="0.25">
      <c r="A685" s="12">
        <f>IFERROR(_xlfn.XLOOKUP([1]!INVENTARIO[[#This Row],[CODIGO CONCATENADO]],[1]!Tabla1[[CODIGO CONCATENADO ]],[1]!Tabla1[FECHA],,0,-1),"")</f>
        <v>44677</v>
      </c>
      <c r="B685" s="12">
        <f>IFERROR(_xlfn.XLOOKUP([1]!INVENTARIO[[#This Row],[CODIGO CONCATENADO]],[1]!Tabla1[[CODIGO CONCATENADO ]],[1]!Tabla1[FECHA],,0,-1),"")</f>
        <v>44677</v>
      </c>
      <c r="C685" s="13" t="str">
        <f>+[1]!Tabla3[[#This Row],[Secuencia]]</f>
        <v>MG0091</v>
      </c>
      <c r="D685" s="14" t="str">
        <f>+[1]!Tabla3[[#This Row],[Descripcion]]</f>
        <v>POST-IT  BANDERITAS</v>
      </c>
      <c r="E685" s="13" t="str">
        <f>+[1]!Tabla3[[#This Row],[Unidad de medida]]</f>
        <v>CAJITAS</v>
      </c>
      <c r="F685" s="15">
        <f>+[1]!INVENTARIO[[#This Row],[CANTIDAD INICIAL]]+[1]!INVENTARIO[[#This Row],[ENTRADAS]]-[1]!INVENTARIO[[#This Row],[SALIDAS]]+[1]!INVENTARIO[[#This Row],[AJUSTES]]</f>
        <v>101</v>
      </c>
      <c r="G685" s="16">
        <f>IFERROR(_xlfn.XLOOKUP([1]!INVENTARIO[[#This Row],[CODIGO CONCATENADO]],[1]!Tabla1[[CODIGO CONCATENADO ]],[1]!Tabla1[COSTO],,0,-1),"")</f>
        <v>50</v>
      </c>
      <c r="H685" s="16">
        <f>+IFERROR([1]!INVENTARIO[[#This Row],[STOCK (BALANCE)]]*[1]!INVENTARIO[[#This Row],[COSTO UNITARIO]],"")</f>
        <v>5050</v>
      </c>
    </row>
    <row r="686" spans="1:8" x14ac:dyDescent="0.25">
      <c r="A686" s="17">
        <f>IFERROR(_xlfn.XLOOKUP([1]!INVENTARIO[[#This Row],[CODIGO CONCATENADO]],[1]!Tabla1[[CODIGO CONCATENADO ]],[1]!Tabla1[FECHA],,0,-1),"")</f>
        <v>44677</v>
      </c>
      <c r="B686" s="17">
        <f>IFERROR(_xlfn.XLOOKUP([1]!INVENTARIO[[#This Row],[CODIGO CONCATENADO]],[1]!Tabla1[[CODIGO CONCATENADO ]],[1]!Tabla1[FECHA],,0,-1),"")</f>
        <v>44677</v>
      </c>
      <c r="C686" s="18" t="str">
        <f>+[1]!Tabla3[[#This Row],[Secuencia]]</f>
        <v>MG0092</v>
      </c>
      <c r="D686" s="19" t="str">
        <f>+[1]!Tabla3[[#This Row],[Descripcion]]</f>
        <v xml:space="preserve">PROTECTORA DE HOJAS PLASTICA </v>
      </c>
      <c r="E686" s="18" t="str">
        <f>+[1]!Tabla3[[#This Row],[Unidad de medida]]</f>
        <v>PAQUETES</v>
      </c>
      <c r="F686" s="20">
        <f>+[1]!INVENTARIO[[#This Row],[CANTIDAD INICIAL]]+[1]!INVENTARIO[[#This Row],[ENTRADAS]]-[1]!INVENTARIO[[#This Row],[SALIDAS]]+[1]!INVENTARIO[[#This Row],[AJUSTES]]</f>
        <v>134</v>
      </c>
      <c r="G686" s="21">
        <f>IFERROR(_xlfn.XLOOKUP([1]!INVENTARIO[[#This Row],[CODIGO CONCATENADO]],[1]!Tabla1[[CODIGO CONCATENADO ]],[1]!Tabla1[COSTO],,0,-1),"")</f>
        <v>165</v>
      </c>
      <c r="H686" s="21">
        <f>+IFERROR([1]!INVENTARIO[[#This Row],[STOCK (BALANCE)]]*[1]!INVENTARIO[[#This Row],[COSTO UNITARIO]],"")</f>
        <v>22110</v>
      </c>
    </row>
    <row r="687" spans="1:8" x14ac:dyDescent="0.25">
      <c r="A687" s="12">
        <f>IFERROR(_xlfn.XLOOKUP([1]!INVENTARIO[[#This Row],[CODIGO CONCATENADO]],[1]!Tabla1[[CODIGO CONCATENADO ]],[1]!Tabla1[FECHA],,0,-1),"")</f>
        <v>44676</v>
      </c>
      <c r="B687" s="12">
        <f>IFERROR(_xlfn.XLOOKUP([1]!INVENTARIO[[#This Row],[CODIGO CONCATENADO]],[1]!Tabla1[[CODIGO CONCATENADO ]],[1]!Tabla1[FECHA],,0,-1),"")</f>
        <v>44676</v>
      </c>
      <c r="C687" s="13" t="str">
        <f>+[1]!Tabla3[[#This Row],[Secuencia]]</f>
        <v>MG0093</v>
      </c>
      <c r="D687" s="14" t="str">
        <f>+[1]!Tabla3[[#This Row],[Descripcion]]</f>
        <v>REGLAS PLASTICA</v>
      </c>
      <c r="E687" s="13" t="str">
        <f>+[1]!Tabla3[[#This Row],[Unidad de medida]]</f>
        <v>UNIDAD</v>
      </c>
      <c r="F687" s="15">
        <f>+[1]!INVENTARIO[[#This Row],[CANTIDAD INICIAL]]+[1]!INVENTARIO[[#This Row],[ENTRADAS]]-[1]!INVENTARIO[[#This Row],[SALIDAS]]+[1]!INVENTARIO[[#This Row],[AJUSTES]]</f>
        <v>41</v>
      </c>
      <c r="G687" s="16">
        <f>IFERROR(_xlfn.XLOOKUP([1]!INVENTARIO[[#This Row],[CODIGO CONCATENADO]],[1]!Tabla1[[CODIGO CONCATENADO ]],[1]!Tabla1[COSTO],,0,-1),"")</f>
        <v>5.0999999999999996</v>
      </c>
      <c r="H687" s="16">
        <f>+IFERROR([1]!INVENTARIO[[#This Row],[STOCK (BALANCE)]]*[1]!INVENTARIO[[#This Row],[COSTO UNITARIO]],"")</f>
        <v>209.1</v>
      </c>
    </row>
    <row r="688" spans="1:8" x14ac:dyDescent="0.25">
      <c r="A688" s="17">
        <f>IFERROR(_xlfn.XLOOKUP([1]!INVENTARIO[[#This Row],[CODIGO CONCATENADO]],[1]!Tabla1[[CODIGO CONCATENADO ]],[1]!Tabla1[FECHA],,0,-1),"")</f>
        <v>44677</v>
      </c>
      <c r="B688" s="17">
        <f>IFERROR(_xlfn.XLOOKUP([1]!INVENTARIO[[#This Row],[CODIGO CONCATENADO]],[1]!Tabla1[[CODIGO CONCATENADO ]],[1]!Tabla1[FECHA],,0,-1),"")</f>
        <v>44677</v>
      </c>
      <c r="C688" s="18" t="str">
        <f>+[1]!Tabla3[[#This Row],[Secuencia]]</f>
        <v>MG0094</v>
      </c>
      <c r="D688" s="19" t="str">
        <f>+[1]!Tabla3[[#This Row],[Descripcion]]</f>
        <v xml:space="preserve">RESALTADOR AMARILLO </v>
      </c>
      <c r="E688" s="18" t="str">
        <f>+[1]!Tabla3[[#This Row],[Unidad de medida]]</f>
        <v>UNIDAD</v>
      </c>
      <c r="F688" s="20">
        <f>+[1]!INVENTARIO[[#This Row],[CANTIDAD INICIAL]]+[1]!INVENTARIO[[#This Row],[ENTRADAS]]-[1]!INVENTARIO[[#This Row],[SALIDAS]]+[1]!INVENTARIO[[#This Row],[AJUSTES]]</f>
        <v>230</v>
      </c>
      <c r="G688" s="21">
        <f>IFERROR(_xlfn.XLOOKUP([1]!INVENTARIO[[#This Row],[CODIGO CONCATENADO]],[1]!Tabla1[[CODIGO CONCATENADO ]],[1]!Tabla1[COSTO],,0,-1),"")</f>
        <v>25</v>
      </c>
      <c r="H688" s="21">
        <f>+IFERROR([1]!INVENTARIO[[#This Row],[STOCK (BALANCE)]]*[1]!INVENTARIO[[#This Row],[COSTO UNITARIO]],"")</f>
        <v>5750</v>
      </c>
    </row>
    <row r="689" spans="1:8" ht="30" x14ac:dyDescent="0.25">
      <c r="A689" s="12">
        <f>IFERROR(_xlfn.XLOOKUP([1]!INVENTARIO[[#This Row],[CODIGO CONCATENADO]],[1]!Tabla1[[CODIGO CONCATENADO ]],[1]!Tabla1[FECHA],,0,-1),"")</f>
        <v>44285</v>
      </c>
      <c r="B689" s="12">
        <f>IFERROR(_xlfn.XLOOKUP([1]!INVENTARIO[[#This Row],[CODIGO CONCATENADO]],[1]!Tabla1[[CODIGO CONCATENADO ]],[1]!Tabla1[FECHA],,0,-1),"")</f>
        <v>44285</v>
      </c>
      <c r="C689" s="13" t="str">
        <f>+[1]!Tabla3[[#This Row],[Secuencia]]</f>
        <v>MG0095</v>
      </c>
      <c r="D689" s="14" t="str">
        <f>+[1]!Tabla3[[#This Row],[Descripcion]]</f>
        <v>RESALTADOR AMARILLO TIPO LAPIZ BISELADO OFINOTA</v>
      </c>
      <c r="E689" s="13" t="str">
        <f>+[1]!Tabla3[[#This Row],[Unidad de medida]]</f>
        <v>UNIDAD</v>
      </c>
      <c r="F689" s="15">
        <f>+[1]!INVENTARIO[[#This Row],[CANTIDAD INICIAL]]+[1]!INVENTARIO[[#This Row],[ENTRADAS]]-[1]!INVENTARIO[[#This Row],[SALIDAS]]+[1]!INVENTARIO[[#This Row],[AJUSTES]]</f>
        <v>14</v>
      </c>
      <c r="G689" s="16">
        <f>IFERROR(_xlfn.XLOOKUP([1]!INVENTARIO[[#This Row],[CODIGO CONCATENADO]],[1]!Tabla1[[CODIGO CONCATENADO ]],[1]!Tabla1[COSTO],,0,-1),"")</f>
        <v>12</v>
      </c>
      <c r="H689" s="16">
        <f>+IFERROR([1]!INVENTARIO[[#This Row],[STOCK (BALANCE)]]*[1]!INVENTARIO[[#This Row],[COSTO UNITARIO]],"")</f>
        <v>168</v>
      </c>
    </row>
    <row r="690" spans="1:8" x14ac:dyDescent="0.25">
      <c r="A690" s="17">
        <f>IFERROR(_xlfn.XLOOKUP([1]!INVENTARIO[[#This Row],[CODIGO CONCATENADO]],[1]!Tabla1[[CODIGO CONCATENADO ]],[1]!Tabla1[FECHA],,0,-1),"")</f>
        <v>44718</v>
      </c>
      <c r="B690" s="17">
        <f>IFERROR(_xlfn.XLOOKUP([1]!INVENTARIO[[#This Row],[CODIGO CONCATENADO]],[1]!Tabla1[[CODIGO CONCATENADO ]],[1]!Tabla1[FECHA],,0,-1),"")</f>
        <v>44718</v>
      </c>
      <c r="C690" s="18" t="str">
        <f>+[1]!Tabla3[[#This Row],[Secuencia]]</f>
        <v>MG0096</v>
      </c>
      <c r="D690" s="19" t="str">
        <f>+[1]!Tabla3[[#This Row],[Descripcion]]</f>
        <v>RESALTADOR AZUL</v>
      </c>
      <c r="E690" s="18" t="str">
        <f>+[1]!Tabla3[[#This Row],[Unidad de medida]]</f>
        <v>UNIDAD</v>
      </c>
      <c r="F690" s="20">
        <f>+[1]!INVENTARIO[[#This Row],[CANTIDAD INICIAL]]+[1]!INVENTARIO[[#This Row],[ENTRADAS]]-[1]!INVENTARIO[[#This Row],[SALIDAS]]+[1]!INVENTARIO[[#This Row],[AJUSTES]]</f>
        <v>465</v>
      </c>
      <c r="G690" s="21">
        <f>IFERROR(_xlfn.XLOOKUP([1]!INVENTARIO[[#This Row],[CODIGO CONCATENADO]],[1]!Tabla1[[CODIGO CONCATENADO ]],[1]!Tabla1[COSTO],,0,-1),"")</f>
        <v>25</v>
      </c>
      <c r="H690" s="21">
        <f>+IFERROR([1]!INVENTARIO[[#This Row],[STOCK (BALANCE)]]*[1]!INVENTARIO[[#This Row],[COSTO UNITARIO]],"")</f>
        <v>11625</v>
      </c>
    </row>
    <row r="691" spans="1:8" x14ac:dyDescent="0.25">
      <c r="A691" s="12">
        <f>IFERROR(_xlfn.XLOOKUP([1]!INVENTARIO[[#This Row],[CODIGO CONCATENADO]],[1]!Tabla1[[CODIGO CONCATENADO ]],[1]!Tabla1[FECHA],,0,-1),"")</f>
        <v>44677</v>
      </c>
      <c r="B691" s="12">
        <f>IFERROR(_xlfn.XLOOKUP([1]!INVENTARIO[[#This Row],[CODIGO CONCATENADO]],[1]!Tabla1[[CODIGO CONCATENADO ]],[1]!Tabla1[FECHA],,0,-1),"")</f>
        <v>44677</v>
      </c>
      <c r="C691" s="13" t="str">
        <f>+[1]!Tabla3[[#This Row],[Secuencia]]</f>
        <v>MG0097</v>
      </c>
      <c r="D691" s="14" t="str">
        <f>+[1]!Tabla3[[#This Row],[Descripcion]]</f>
        <v>RESALTADOR NARANJA</v>
      </c>
      <c r="E691" s="13" t="str">
        <f>+[1]!Tabla3[[#This Row],[Unidad de medida]]</f>
        <v>UNIDAD</v>
      </c>
      <c r="F691" s="15">
        <f>+[1]!INVENTARIO[[#This Row],[CANTIDAD INICIAL]]+[1]!INVENTARIO[[#This Row],[ENTRADAS]]-[1]!INVENTARIO[[#This Row],[SALIDAS]]+[1]!INVENTARIO[[#This Row],[AJUSTES]]</f>
        <v>315</v>
      </c>
      <c r="G691" s="16">
        <f>IFERROR(_xlfn.XLOOKUP([1]!INVENTARIO[[#This Row],[CODIGO CONCATENADO]],[1]!Tabla1[[CODIGO CONCATENADO ]],[1]!Tabla1[COSTO],,0,-1),"")</f>
        <v>25</v>
      </c>
      <c r="H691" s="16">
        <f>+IFERROR([1]!INVENTARIO[[#This Row],[STOCK (BALANCE)]]*[1]!INVENTARIO[[#This Row],[COSTO UNITARIO]],"")</f>
        <v>7875</v>
      </c>
    </row>
    <row r="692" spans="1:8" x14ac:dyDescent="0.25">
      <c r="A692" s="17">
        <f>IFERROR(_xlfn.XLOOKUP([1]!INVENTARIO[[#This Row],[CODIGO CONCATENADO]],[1]!Tabla1[[CODIGO CONCATENADO ]],[1]!Tabla1[FECHA],,0,-1),"")</f>
        <v>44677</v>
      </c>
      <c r="B692" s="17">
        <f>IFERROR(_xlfn.XLOOKUP([1]!INVENTARIO[[#This Row],[CODIGO CONCATENADO]],[1]!Tabla1[[CODIGO CONCATENADO ]],[1]!Tabla1[FECHA],,0,-1),"")</f>
        <v>44677</v>
      </c>
      <c r="C692" s="18" t="str">
        <f>+[1]!Tabla3[[#This Row],[Secuencia]]</f>
        <v>MG0098</v>
      </c>
      <c r="D692" s="19" t="str">
        <f>+[1]!Tabla3[[#This Row],[Descripcion]]</f>
        <v>RESALTADOR ROSADO STABILO</v>
      </c>
      <c r="E692" s="18" t="str">
        <f>+[1]!Tabla3[[#This Row],[Unidad de medida]]</f>
        <v>UNIDAD</v>
      </c>
      <c r="F692" s="20">
        <f>+[1]!INVENTARIO[[#This Row],[CANTIDAD INICIAL]]+[1]!INVENTARIO[[#This Row],[ENTRADAS]]-[1]!INVENTARIO[[#This Row],[SALIDAS]]+[1]!INVENTARIO[[#This Row],[AJUSTES]]</f>
        <v>347</v>
      </c>
      <c r="G692" s="21">
        <f>IFERROR(_xlfn.XLOOKUP([1]!INVENTARIO[[#This Row],[CODIGO CONCATENADO]],[1]!Tabla1[[CODIGO CONCATENADO ]],[1]!Tabla1[COSTO],,0,-1),"")</f>
        <v>25</v>
      </c>
      <c r="H692" s="21">
        <f>+IFERROR([1]!INVENTARIO[[#This Row],[STOCK (BALANCE)]]*[1]!INVENTARIO[[#This Row],[COSTO UNITARIO]],"")</f>
        <v>8675</v>
      </c>
    </row>
    <row r="693" spans="1:8" x14ac:dyDescent="0.25">
      <c r="A693" s="12">
        <f>IFERROR(_xlfn.XLOOKUP([1]!INVENTARIO[[#This Row],[CODIGO CONCATENADO]],[1]!Tabla1[[CODIGO CONCATENADO ]],[1]!Tabla1[FECHA],,0,-1),"")</f>
        <v>44677</v>
      </c>
      <c r="B693" s="12">
        <f>IFERROR(_xlfn.XLOOKUP([1]!INVENTARIO[[#This Row],[CODIGO CONCATENADO]],[1]!Tabla1[[CODIGO CONCATENADO ]],[1]!Tabla1[FECHA],,0,-1),"")</f>
        <v>44677</v>
      </c>
      <c r="C693" s="13" t="str">
        <f>+[1]!Tabla3[[#This Row],[Secuencia]]</f>
        <v>MG0099</v>
      </c>
      <c r="D693" s="14" t="str">
        <f>+[1]!Tabla3[[#This Row],[Descripcion]]</f>
        <v>RESALTADOR VERDE STABILO</v>
      </c>
      <c r="E693" s="13" t="str">
        <f>+[1]!Tabla3[[#This Row],[Unidad de medida]]</f>
        <v>UNIDAD</v>
      </c>
      <c r="F693" s="15">
        <f>+[1]!INVENTARIO[[#This Row],[CANTIDAD INICIAL]]+[1]!INVENTARIO[[#This Row],[ENTRADAS]]-[1]!INVENTARIO[[#This Row],[SALIDAS]]+[1]!INVENTARIO[[#This Row],[AJUSTES]]</f>
        <v>380</v>
      </c>
      <c r="G693" s="16">
        <f>IFERROR(_xlfn.XLOOKUP([1]!INVENTARIO[[#This Row],[CODIGO CONCATENADO]],[1]!Tabla1[[CODIGO CONCATENADO ]],[1]!Tabla1[COSTO],,0,-1),"")</f>
        <v>25</v>
      </c>
      <c r="H693" s="16">
        <f>+IFERROR([1]!INVENTARIO[[#This Row],[STOCK (BALANCE)]]*[1]!INVENTARIO[[#This Row],[COSTO UNITARIO]],"")</f>
        <v>9500</v>
      </c>
    </row>
    <row r="694" spans="1:8" x14ac:dyDescent="0.25">
      <c r="A694" s="17">
        <f>IFERROR(_xlfn.XLOOKUP([1]!INVENTARIO[[#This Row],[CODIGO CONCATENADO]],[1]!Tabla1[[CODIGO CONCATENADO ]],[1]!Tabla1[FECHA],,0,-1),"")</f>
        <v>44677</v>
      </c>
      <c r="B694" s="17">
        <f>IFERROR(_xlfn.XLOOKUP([1]!INVENTARIO[[#This Row],[CODIGO CONCATENADO]],[1]!Tabla1[[CODIGO CONCATENADO ]],[1]!Tabla1[FECHA],,0,-1),"")</f>
        <v>44677</v>
      </c>
      <c r="C694" s="18" t="str">
        <f>+[1]!Tabla3[[#This Row],[Secuencia]]</f>
        <v>MG0100</v>
      </c>
      <c r="D694" s="19" t="str">
        <f>+[1]!Tabla3[[#This Row],[Descripcion]]</f>
        <v>RESMA DE PAPEL 11X17</v>
      </c>
      <c r="E694" s="18" t="str">
        <f>+[1]!Tabla3[[#This Row],[Unidad de medida]]</f>
        <v>RESMA</v>
      </c>
      <c r="F694" s="20">
        <f>+[1]!INVENTARIO[[#This Row],[CANTIDAD INICIAL]]+[1]!INVENTARIO[[#This Row],[ENTRADAS]]-[1]!INVENTARIO[[#This Row],[SALIDAS]]+[1]!INVENTARIO[[#This Row],[AJUSTES]]</f>
        <v>19</v>
      </c>
      <c r="G694" s="21">
        <f>IFERROR(_xlfn.XLOOKUP([1]!INVENTARIO[[#This Row],[CODIGO CONCATENADO]],[1]!Tabla1[[CODIGO CONCATENADO ]],[1]!Tabla1[COSTO],,0,-1),"")</f>
        <v>610</v>
      </c>
      <c r="H694" s="21">
        <f>+IFERROR([1]!INVENTARIO[[#This Row],[STOCK (BALANCE)]]*[1]!INVENTARIO[[#This Row],[COSTO UNITARIO]],"")</f>
        <v>11590</v>
      </c>
    </row>
    <row r="695" spans="1:8" x14ac:dyDescent="0.25">
      <c r="A695" s="12">
        <f>IFERROR(_xlfn.XLOOKUP([1]!INVENTARIO[[#This Row],[CODIGO CONCATENADO]],[1]!Tabla1[[CODIGO CONCATENADO ]],[1]!Tabla1[FECHA],,0,-1),"")</f>
        <v>44718</v>
      </c>
      <c r="B695" s="12">
        <f>IFERROR(_xlfn.XLOOKUP([1]!INVENTARIO[[#This Row],[CODIGO CONCATENADO]],[1]!Tabla1[[CODIGO CONCATENADO ]],[1]!Tabla1[FECHA],,0,-1),"")</f>
        <v>44718</v>
      </c>
      <c r="C695" s="13" t="str">
        <f>+[1]!Tabla3[[#This Row],[Secuencia]]</f>
        <v>MG0101</v>
      </c>
      <c r="D695" s="14" t="str">
        <f>+[1]!Tabla3[[#This Row],[Descripcion]]</f>
        <v xml:space="preserve">RESMA DE PAPEL ABBY VERDE  8½ X 11  </v>
      </c>
      <c r="E695" s="13" t="str">
        <f>+[1]!Tabla3[[#This Row],[Unidad de medida]]</f>
        <v>RESMA</v>
      </c>
      <c r="F695" s="15">
        <f>+[1]!INVENTARIO[[#This Row],[CANTIDAD INICIAL]]+[1]!INVENTARIO[[#This Row],[ENTRADAS]]-[1]!INVENTARIO[[#This Row],[SALIDAS]]+[1]!INVENTARIO[[#This Row],[AJUSTES]]</f>
        <v>652</v>
      </c>
      <c r="G695" s="16">
        <f>IFERROR(_xlfn.XLOOKUP([1]!INVENTARIO[[#This Row],[CODIGO CONCATENADO]],[1]!Tabla1[[CODIGO CONCATENADO ]],[1]!Tabla1[COSTO],,0,-1),"")</f>
        <v>265</v>
      </c>
      <c r="H695" s="16">
        <f>+IFERROR([1]!INVENTARIO[[#This Row],[STOCK (BALANCE)]]*[1]!INVENTARIO[[#This Row],[COSTO UNITARIO]],"")</f>
        <v>172780</v>
      </c>
    </row>
    <row r="696" spans="1:8" x14ac:dyDescent="0.25">
      <c r="A696" s="17">
        <f>IFERROR(_xlfn.XLOOKUP([1]!INVENTARIO[[#This Row],[CODIGO CONCATENADO]],[1]!Tabla1[[CODIGO CONCATENADO ]],[1]!Tabla1[FECHA],,0,-1),"")</f>
        <v>44677</v>
      </c>
      <c r="B696" s="17">
        <f>IFERROR(_xlfn.XLOOKUP([1]!INVENTARIO[[#This Row],[CODIGO CONCATENADO]],[1]!Tabla1[[CODIGO CONCATENADO ]],[1]!Tabla1[FECHA],,0,-1),"")</f>
        <v>44677</v>
      </c>
      <c r="C696" s="18" t="str">
        <f>+[1]!Tabla3[[#This Row],[Secuencia]]</f>
        <v>MG0102</v>
      </c>
      <c r="D696" s="19" t="str">
        <f>+[1]!Tabla3[[#This Row],[Descripcion]]</f>
        <v>RESMA DE PAPEL NAVIAGATOR PLATINIUM  8½ X 14</v>
      </c>
      <c r="E696" s="18" t="str">
        <f>+[1]!Tabla3[[#This Row],[Unidad de medida]]</f>
        <v>RESMA</v>
      </c>
      <c r="F696" s="20">
        <f>+[1]!INVENTARIO[[#This Row],[CANTIDAD INICIAL]]+[1]!INVENTARIO[[#This Row],[ENTRADAS]]-[1]!INVENTARIO[[#This Row],[SALIDAS]]+[1]!INVENTARIO[[#This Row],[AJUSTES]]</f>
        <v>142</v>
      </c>
      <c r="G696" s="21">
        <f>IFERROR(_xlfn.XLOOKUP([1]!INVENTARIO[[#This Row],[CODIGO CONCATENADO]],[1]!Tabla1[[CODIGO CONCATENADO ]],[1]!Tabla1[COSTO],,0,-1),"")</f>
        <v>350</v>
      </c>
      <c r="H696" s="21">
        <f>+IFERROR([1]!INVENTARIO[[#This Row],[STOCK (BALANCE)]]*[1]!INVENTARIO[[#This Row],[COSTO UNITARIO]],"")</f>
        <v>49700</v>
      </c>
    </row>
    <row r="697" spans="1:8" x14ac:dyDescent="0.25">
      <c r="A697" s="12">
        <f>IFERROR(_xlfn.XLOOKUP([1]!INVENTARIO[[#This Row],[CODIGO CONCATENADO]],[1]!Tabla1[[CODIGO CONCATENADO ]],[1]!Tabla1[FECHA],,0,-1),"")</f>
        <v>44519</v>
      </c>
      <c r="B697" s="12">
        <f>IFERROR(_xlfn.XLOOKUP([1]!INVENTARIO[[#This Row],[CODIGO CONCATENADO]],[1]!Tabla1[[CODIGO CONCATENADO ]],[1]!Tabla1[FECHA],,0,-1),"")</f>
        <v>44519</v>
      </c>
      <c r="C697" s="13" t="str">
        <f>+[1]!Tabla3[[#This Row],[Secuencia]]</f>
        <v>MG0103</v>
      </c>
      <c r="D697" s="14" t="str">
        <f>+[1]!Tabla3[[#This Row],[Descripcion]]</f>
        <v xml:space="preserve">RESMA DE PAPEL 81/2x11 ( HOJA DE HILO)  </v>
      </c>
      <c r="E697" s="13" t="str">
        <f>+[1]!Tabla3[[#This Row],[Unidad de medida]]</f>
        <v xml:space="preserve">UNIDAD </v>
      </c>
      <c r="F697" s="15">
        <f>+[1]!INVENTARIO[[#This Row],[CANTIDAD INICIAL]]+[1]!INVENTARIO[[#This Row],[ENTRADAS]]-[1]!INVENTARIO[[#This Row],[SALIDAS]]+[1]!INVENTARIO[[#This Row],[AJUSTES]]</f>
        <v>12</v>
      </c>
      <c r="G697" s="16">
        <f>IFERROR(_xlfn.XLOOKUP([1]!INVENTARIO[[#This Row],[CODIGO CONCATENADO]],[1]!Tabla1[[CODIGO CONCATENADO ]],[1]!Tabla1[COSTO],,0,-1),"")</f>
        <v>390</v>
      </c>
      <c r="H697" s="16">
        <f>+IFERROR([1]!INVENTARIO[[#This Row],[STOCK (BALANCE)]]*[1]!INVENTARIO[[#This Row],[COSTO UNITARIO]],"")</f>
        <v>4680</v>
      </c>
    </row>
    <row r="698" spans="1:8" x14ac:dyDescent="0.25">
      <c r="A698" s="17">
        <f>IFERROR(_xlfn.XLOOKUP([1]!INVENTARIO[[#This Row],[CODIGO CONCATENADO]],[1]!Tabla1[[CODIGO CONCATENADO ]],[1]!Tabla1[FECHA],,0,-1),"")</f>
        <v>43103</v>
      </c>
      <c r="B698" s="17">
        <f>IFERROR(_xlfn.XLOOKUP([1]!INVENTARIO[[#This Row],[CODIGO CONCATENADO]],[1]!Tabla1[[CODIGO CONCATENADO ]],[1]!Tabla1[FECHA],,0,-1),"")</f>
        <v>43103</v>
      </c>
      <c r="C698" s="18" t="str">
        <f>+[1]!Tabla3[[#This Row],[Secuencia]]</f>
        <v>MG0104</v>
      </c>
      <c r="D698" s="19" t="str">
        <f>+[1]!Tabla3[[#This Row],[Descripcion]]</f>
        <v>ROLLO DE PAPEL PARA PLOTTER 24X150</v>
      </c>
      <c r="E698" s="18" t="str">
        <f>+[1]!Tabla3[[#This Row],[Unidad de medida]]</f>
        <v>UNIDAD</v>
      </c>
      <c r="F698" s="20">
        <f>+[1]!INVENTARIO[[#This Row],[CANTIDAD INICIAL]]+[1]!INVENTARIO[[#This Row],[ENTRADAS]]-[1]!INVENTARIO[[#This Row],[SALIDAS]]+[1]!INVENTARIO[[#This Row],[AJUSTES]]</f>
        <v>0</v>
      </c>
      <c r="G698" s="21">
        <f>IFERROR(_xlfn.XLOOKUP([1]!INVENTARIO[[#This Row],[CODIGO CONCATENADO]],[1]!Tabla1[[CODIGO CONCATENADO ]],[1]!Tabla1[COSTO],,0,-1),"")</f>
        <v>650</v>
      </c>
      <c r="H698" s="21">
        <f>+IFERROR([1]!INVENTARIO[[#This Row],[STOCK (BALANCE)]]*[1]!INVENTARIO[[#This Row],[COSTO UNITARIO]],"")</f>
        <v>0</v>
      </c>
    </row>
    <row r="699" spans="1:8" x14ac:dyDescent="0.25">
      <c r="A699" s="12">
        <f>IFERROR(_xlfn.XLOOKUP([1]!INVENTARIO[[#This Row],[CODIGO CONCATENADO]],[1]!Tabla1[[CODIGO CONCATENADO ]],[1]!Tabla1[FECHA],,0,-1),"")</f>
        <v>44592</v>
      </c>
      <c r="B699" s="12">
        <f>IFERROR(_xlfn.XLOOKUP([1]!INVENTARIO[[#This Row],[CODIGO CONCATENADO]],[1]!Tabla1[[CODIGO CONCATENADO ]],[1]!Tabla1[FECHA],,0,-1),"")</f>
        <v>44592</v>
      </c>
      <c r="C699" s="13" t="str">
        <f>+[1]!Tabla3[[#This Row],[Secuencia]]</f>
        <v>MG0105</v>
      </c>
      <c r="D699" s="14" t="str">
        <f>+[1]!Tabla3[[#This Row],[Descripcion]]</f>
        <v>RESMA DE PAPEL 81/2x11 ( HOJA DE HILO)  TIMBRADO</v>
      </c>
      <c r="E699" s="13" t="str">
        <f>+[1]!Tabla3[[#This Row],[Unidad de medida]]</f>
        <v>RESMAS</v>
      </c>
      <c r="F699" s="15">
        <f>+[1]!INVENTARIO[[#This Row],[CANTIDAD INICIAL]]+[1]!INVENTARIO[[#This Row],[ENTRADAS]]-[1]!INVENTARIO[[#This Row],[SALIDAS]]+[1]!INVENTARIO[[#This Row],[AJUSTES]]</f>
        <v>5</v>
      </c>
      <c r="G699" s="16">
        <f>IFERROR(_xlfn.XLOOKUP([1]!INVENTARIO[[#This Row],[CODIGO CONCATENADO]],[1]!Tabla1[[CODIGO CONCATENADO ]],[1]!Tabla1[COSTO],,0,-1),"")</f>
        <v>2600</v>
      </c>
      <c r="H699" s="16">
        <f>+IFERROR([1]!INVENTARIO[[#This Row],[STOCK (BALANCE)]]*[1]!INVENTARIO[[#This Row],[COSTO UNITARIO]],"")</f>
        <v>13000</v>
      </c>
    </row>
    <row r="700" spans="1:8" x14ac:dyDescent="0.25">
      <c r="A700" s="17">
        <f>IFERROR(_xlfn.XLOOKUP([1]!INVENTARIO[[#This Row],[CODIGO CONCATENADO]],[1]!Tabla1[[CODIGO CONCATENADO ]],[1]!Tabla1[FECHA],,0,-1),"")</f>
        <v>44286</v>
      </c>
      <c r="B700" s="17">
        <f>IFERROR(_xlfn.XLOOKUP([1]!INVENTARIO[[#This Row],[CODIGO CONCATENADO]],[1]!Tabla1[[CODIGO CONCATENADO ]],[1]!Tabla1[FECHA],,0,-1),"")</f>
        <v>44286</v>
      </c>
      <c r="C700" s="18" t="str">
        <f>+[1]!Tabla3[[#This Row],[Secuencia]]</f>
        <v>MG0106</v>
      </c>
      <c r="D700" s="19" t="str">
        <f>+[1]!Tabla3[[#This Row],[Descripcion]]</f>
        <v>ROLLO DE PAPEL PARA PLOTTER ABBY  24X151</v>
      </c>
      <c r="E700" s="18" t="str">
        <f>+[1]!Tabla3[[#This Row],[Unidad de medida]]</f>
        <v>UNIDAD</v>
      </c>
      <c r="F700" s="20">
        <f>+[1]!INVENTARIO[[#This Row],[CANTIDAD INICIAL]]+[1]!INVENTARIO[[#This Row],[ENTRADAS]]-[1]!INVENTARIO[[#This Row],[SALIDAS]]+[1]!INVENTARIO[[#This Row],[AJUSTES]]</f>
        <v>27</v>
      </c>
      <c r="G700" s="21">
        <f>IFERROR(_xlfn.XLOOKUP([1]!INVENTARIO[[#This Row],[CODIGO CONCATENADO]],[1]!Tabla1[[CODIGO CONCATENADO ]],[1]!Tabla1[COSTO],,0,-1),"")</f>
        <v>380</v>
      </c>
      <c r="H700" s="21">
        <f>+IFERROR([1]!INVENTARIO[[#This Row],[STOCK (BALANCE)]]*[1]!INVENTARIO[[#This Row],[COSTO UNITARIO]],"")</f>
        <v>10260</v>
      </c>
    </row>
    <row r="701" spans="1:8" ht="30" x14ac:dyDescent="0.25">
      <c r="A701" s="12">
        <f>IFERROR(_xlfn.XLOOKUP([1]!INVENTARIO[[#This Row],[CODIGO CONCATENADO]],[1]!Tabla1[[CODIGO CONCATENADO ]],[1]!Tabla1[FECHA],,0,-1),"")</f>
        <v>44676</v>
      </c>
      <c r="B701" s="12">
        <f>IFERROR(_xlfn.XLOOKUP([1]!INVENTARIO[[#This Row],[CODIGO CONCATENADO]],[1]!Tabla1[[CODIGO CONCATENADO ]],[1]!Tabla1[FECHA],,0,-1),"")</f>
        <v>44676</v>
      </c>
      <c r="C701" s="13" t="str">
        <f>+[1]!Tabla3[[#This Row],[Secuencia]]</f>
        <v>MG0107</v>
      </c>
      <c r="D701" s="14" t="str">
        <f>+[1]!Tabla3[[#This Row],[Descripcion]]</f>
        <v>ROLLO DE PAPEL PARA SUMADORA (ROLLO BLANCO) B-24 REGULAR ABBY</v>
      </c>
      <c r="E701" s="13" t="str">
        <f>+[1]!Tabla3[[#This Row],[Unidad de medida]]</f>
        <v>UNIDAD</v>
      </c>
      <c r="F701" s="15">
        <f>+[1]!INVENTARIO[[#This Row],[CANTIDAD INICIAL]]+[1]!INVENTARIO[[#This Row],[ENTRADAS]]-[1]!INVENTARIO[[#This Row],[SALIDAS]]+[1]!INVENTARIO[[#This Row],[AJUSTES]]</f>
        <v>12</v>
      </c>
      <c r="G701" s="16">
        <f>IFERROR(_xlfn.XLOOKUP([1]!INVENTARIO[[#This Row],[CODIGO CONCATENADO]],[1]!Tabla1[[CODIGO CONCATENADO ]],[1]!Tabla1[COSTO],,0,-1),"")</f>
        <v>15.25</v>
      </c>
      <c r="H701" s="16">
        <f>+IFERROR([1]!INVENTARIO[[#This Row],[STOCK (BALANCE)]]*[1]!INVENTARIO[[#This Row],[COSTO UNITARIO]],"")</f>
        <v>183</v>
      </c>
    </row>
    <row r="702" spans="1:8" x14ac:dyDescent="0.25">
      <c r="A702" s="17">
        <f>IFERROR(_xlfn.XLOOKUP([1]!INVENTARIO[[#This Row],[CODIGO CONCATENADO]],[1]!Tabla1[[CODIGO CONCATENADO ]],[1]!Tabla1[FECHA],,0,-1),"")</f>
        <v>44676</v>
      </c>
      <c r="B702" s="17">
        <f>IFERROR(_xlfn.XLOOKUP([1]!INVENTARIO[[#This Row],[CODIGO CONCATENADO]],[1]!Tabla1[[CODIGO CONCATENADO ]],[1]!Tabla1[FECHA],,0,-1),"")</f>
        <v>44676</v>
      </c>
      <c r="C702" s="18" t="str">
        <f>+[1]!Tabla3[[#This Row],[Secuencia]]</f>
        <v>MG0108</v>
      </c>
      <c r="D702" s="19" t="str">
        <f>+[1]!Tabla3[[#This Row],[Descripcion]]</f>
        <v>SACA GRAPAS</v>
      </c>
      <c r="E702" s="18" t="str">
        <f>+[1]!Tabla3[[#This Row],[Unidad de medida]]</f>
        <v>UNIDAD</v>
      </c>
      <c r="F702" s="20">
        <f>+[1]!INVENTARIO[[#This Row],[CANTIDAD INICIAL]]+[1]!INVENTARIO[[#This Row],[ENTRADAS]]-[1]!INVENTARIO[[#This Row],[SALIDAS]]+[1]!INVENTARIO[[#This Row],[AJUSTES]]</f>
        <v>67</v>
      </c>
      <c r="G702" s="21">
        <f>IFERROR(_xlfn.XLOOKUP([1]!INVENTARIO[[#This Row],[CODIGO CONCATENADO]],[1]!Tabla1[[CODIGO CONCATENADO ]],[1]!Tabla1[COSTO],,0,-1),"")</f>
        <v>26</v>
      </c>
      <c r="H702" s="21">
        <f>+IFERROR([1]!INVENTARIO[[#This Row],[STOCK (BALANCE)]]*[1]!INVENTARIO[[#This Row],[COSTO UNITARIO]],"")</f>
        <v>1742</v>
      </c>
    </row>
    <row r="703" spans="1:8" x14ac:dyDescent="0.25">
      <c r="A703" s="12">
        <f>IFERROR(_xlfn.XLOOKUP([1]!INVENTARIO[[#This Row],[CODIGO CONCATENADO]],[1]!Tabla1[[CODIGO CONCATENADO ]],[1]!Tabla1[FECHA],,0,-1),"")</f>
        <v>44676</v>
      </c>
      <c r="B703" s="12">
        <f>IFERROR(_xlfn.XLOOKUP([1]!INVENTARIO[[#This Row],[CODIGO CONCATENADO]],[1]!Tabla1[[CODIGO CONCATENADO ]],[1]!Tabla1[FECHA],,0,-1),"")</f>
        <v>44676</v>
      </c>
      <c r="C703" s="13" t="str">
        <f>+[1]!Tabla3[[#This Row],[Secuencia]]</f>
        <v>MG0109</v>
      </c>
      <c r="D703" s="14" t="str">
        <f>+[1]!Tabla3[[#This Row],[Descripcion]]</f>
        <v>SACAPUNTA DE METAL</v>
      </c>
      <c r="E703" s="13" t="str">
        <f>+[1]!Tabla3[[#This Row],[Unidad de medida]]</f>
        <v>UNIDAD</v>
      </c>
      <c r="F703" s="15">
        <f>+[1]!INVENTARIO[[#This Row],[CANTIDAD INICIAL]]+[1]!INVENTARIO[[#This Row],[ENTRADAS]]-[1]!INVENTARIO[[#This Row],[SALIDAS]]+[1]!INVENTARIO[[#This Row],[AJUSTES]]</f>
        <v>185</v>
      </c>
      <c r="G703" s="16">
        <f>IFERROR(_xlfn.XLOOKUP([1]!INVENTARIO[[#This Row],[CODIGO CONCATENADO]],[1]!Tabla1[[CODIGO CONCATENADO ]],[1]!Tabla1[COSTO],,0,-1),"")</f>
        <v>4.66</v>
      </c>
      <c r="H703" s="16">
        <f>+IFERROR([1]!INVENTARIO[[#This Row],[STOCK (BALANCE)]]*[1]!INVENTARIO[[#This Row],[COSTO UNITARIO]],"")</f>
        <v>862.1</v>
      </c>
    </row>
    <row r="704" spans="1:8" x14ac:dyDescent="0.25">
      <c r="A704" s="17">
        <f>IFERROR(_xlfn.XLOOKUP([1]!INVENTARIO[[#This Row],[CODIGO CONCATENADO]],[1]!Tabla1[[CODIGO CONCATENADO ]],[1]!Tabla1[FECHA],,0,-1),"")</f>
        <v>44511</v>
      </c>
      <c r="B704" s="17">
        <f>IFERROR(_xlfn.XLOOKUP([1]!INVENTARIO[[#This Row],[CODIGO CONCATENADO]],[1]!Tabla1[[CODIGO CONCATENADO ]],[1]!Tabla1[FECHA],,0,-1),"")</f>
        <v>44511</v>
      </c>
      <c r="C704" s="18" t="str">
        <f>+[1]!Tabla3[[#This Row],[Secuencia]]</f>
        <v>MG0110</v>
      </c>
      <c r="D704" s="19" t="str">
        <f>+[1]!Tabla3[[#This Row],[Descripcion]]</f>
        <v>SET DE ESCRITORIO 4/1 EN METAL</v>
      </c>
      <c r="E704" s="18" t="str">
        <f>+[1]!Tabla3[[#This Row],[Unidad de medida]]</f>
        <v>SET</v>
      </c>
      <c r="F704" s="20">
        <f>+[1]!INVENTARIO[[#This Row],[CANTIDAD INICIAL]]+[1]!INVENTARIO[[#This Row],[ENTRADAS]]-[1]!INVENTARIO[[#This Row],[SALIDAS]]+[1]!INVENTARIO[[#This Row],[AJUSTES]]</f>
        <v>60</v>
      </c>
      <c r="G704" s="21">
        <f>IFERROR(_xlfn.XLOOKUP([1]!INVENTARIO[[#This Row],[CODIGO CONCATENADO]],[1]!Tabla1[[CODIGO CONCATENADO ]],[1]!Tabla1[COSTO],,0,-1),"")</f>
        <v>545</v>
      </c>
      <c r="H704" s="21">
        <f>+IFERROR([1]!INVENTARIO[[#This Row],[STOCK (BALANCE)]]*[1]!INVENTARIO[[#This Row],[COSTO UNITARIO]],"")</f>
        <v>32700</v>
      </c>
    </row>
    <row r="705" spans="1:8" x14ac:dyDescent="0.25">
      <c r="A705" s="12">
        <f>IFERROR(_xlfn.XLOOKUP([1]!INVENTARIO[[#This Row],[CODIGO CONCATENADO]],[1]!Tabla1[[CODIGO CONCATENADO ]],[1]!Tabla1[FECHA],,0,-1),"")</f>
        <v>44720</v>
      </c>
      <c r="B705" s="12">
        <f>IFERROR(_xlfn.XLOOKUP([1]!INVENTARIO[[#This Row],[CODIGO CONCATENADO]],[1]!Tabla1[[CODIGO CONCATENADO ]],[1]!Tabla1[FECHA],,0,-1),"")</f>
        <v>44720</v>
      </c>
      <c r="C705" s="13" t="str">
        <f>+[1]!Tabla3[[#This Row],[Secuencia]]</f>
        <v>MG0111</v>
      </c>
      <c r="D705" s="14" t="str">
        <f>+[1]!Tabla3[[#This Row],[Descripcion]]</f>
        <v>SOBRE MANILA 10X13 AMARILLO  500/1</v>
      </c>
      <c r="E705" s="13" t="str">
        <f>+[1]!Tabla3[[#This Row],[Unidad de medida]]</f>
        <v>UNIDAD</v>
      </c>
      <c r="F705" s="15">
        <f>+[1]!INVENTARIO[[#This Row],[CANTIDAD INICIAL]]+[1]!INVENTARIO[[#This Row],[ENTRADAS]]-[1]!INVENTARIO[[#This Row],[SALIDAS]]+[1]!INVENTARIO[[#This Row],[AJUSTES]]</f>
        <v>3545</v>
      </c>
      <c r="G705" s="16">
        <f>IFERROR(_xlfn.XLOOKUP([1]!INVENTARIO[[#This Row],[CODIGO CONCATENADO]],[1]!Tabla1[[CODIGO CONCATENADO ]],[1]!Tabla1[COSTO],,0,-1),"")</f>
        <v>3.38</v>
      </c>
      <c r="H705" s="16">
        <f>+IFERROR([1]!INVENTARIO[[#This Row],[STOCK (BALANCE)]]*[1]!INVENTARIO[[#This Row],[COSTO UNITARIO]],"")</f>
        <v>11982.1</v>
      </c>
    </row>
    <row r="706" spans="1:8" x14ac:dyDescent="0.25">
      <c r="A706" s="17">
        <f>IFERROR(_xlfn.XLOOKUP([1]!INVENTARIO[[#This Row],[CODIGO CONCATENADO]],[1]!Tabla1[[CODIGO CONCATENADO ]],[1]!Tabla1[FECHA],,0,-1),"")</f>
        <v>43724</v>
      </c>
      <c r="B706" s="17">
        <f>IFERROR(_xlfn.XLOOKUP([1]!INVENTARIO[[#This Row],[CODIGO CONCATENADO]],[1]!Tabla1[[CODIGO CONCATENADO ]],[1]!Tabla1[FECHA],,0,-1),"")</f>
        <v>43724</v>
      </c>
      <c r="C706" s="18" t="str">
        <f>+[1]!Tabla3[[#This Row],[Secuencia]]</f>
        <v>MG0112</v>
      </c>
      <c r="D706" s="19" t="str">
        <f>+[1]!Tabla3[[#This Row],[Descripcion]]</f>
        <v>SOBRE MANILA 10X13 BLANCO 500/1</v>
      </c>
      <c r="E706" s="18" t="str">
        <f>+[1]!Tabla3[[#This Row],[Unidad de medida]]</f>
        <v>UNIDAD</v>
      </c>
      <c r="F706" s="20">
        <f>+[1]!INVENTARIO[[#This Row],[CANTIDAD INICIAL]]+[1]!INVENTARIO[[#This Row],[ENTRADAS]]-[1]!INVENTARIO[[#This Row],[SALIDAS]]+[1]!INVENTARIO[[#This Row],[AJUSTES]]</f>
        <v>1958</v>
      </c>
      <c r="G706" s="21">
        <f>IFERROR(_xlfn.XLOOKUP([1]!INVENTARIO[[#This Row],[CODIGO CONCATENADO]],[1]!Tabla1[[CODIGO CONCATENADO ]],[1]!Tabla1[COSTO],,0,-1),"")</f>
        <v>3.21</v>
      </c>
      <c r="H706" s="21">
        <f>+IFERROR([1]!INVENTARIO[[#This Row],[STOCK (BALANCE)]]*[1]!INVENTARIO[[#This Row],[COSTO UNITARIO]],"")</f>
        <v>6285.18</v>
      </c>
    </row>
    <row r="707" spans="1:8" x14ac:dyDescent="0.25">
      <c r="A707" s="12">
        <f>IFERROR(_xlfn.XLOOKUP([1]!INVENTARIO[[#This Row],[CODIGO CONCATENADO]],[1]!Tabla1[[CODIGO CONCATENADO ]],[1]!Tabla1[FECHA],,0,-1),"")</f>
        <v>44592</v>
      </c>
      <c r="B707" s="12">
        <f>IFERROR(_xlfn.XLOOKUP([1]!INVENTARIO[[#This Row],[CODIGO CONCATENADO]],[1]!Tabla1[[CODIGO CONCATENADO ]],[1]!Tabla1[FECHA],,0,-1),"")</f>
        <v>44592</v>
      </c>
      <c r="C707" s="13" t="str">
        <f>+[1]!Tabla3[[#This Row],[Secuencia]]</f>
        <v>MG0113</v>
      </c>
      <c r="D707" s="14" t="str">
        <f>+[1]!Tabla3[[#This Row],[Descripcion]]</f>
        <v>SOBRE MANILA 9X12 BLANCO 500/1</v>
      </c>
      <c r="E707" s="13" t="str">
        <f>+[1]!Tabla3[[#This Row],[Unidad de medida]]</f>
        <v>UNIDAD</v>
      </c>
      <c r="F707" s="15">
        <f>+[1]!INVENTARIO[[#This Row],[CANTIDAD INICIAL]]+[1]!INVENTARIO[[#This Row],[ENTRADAS]]-[1]!INVENTARIO[[#This Row],[SALIDAS]]+[1]!INVENTARIO[[#This Row],[AJUSTES]]</f>
        <v>1529</v>
      </c>
      <c r="G707" s="16">
        <f>IFERROR(_xlfn.XLOOKUP([1]!INVENTARIO[[#This Row],[CODIGO CONCATENADO]],[1]!Tabla1[[CODIGO CONCATENADO ]],[1]!Tabla1[COSTO],,0,-1),"")</f>
        <v>0</v>
      </c>
      <c r="H707" s="16">
        <f>+IFERROR([1]!INVENTARIO[[#This Row],[STOCK (BALANCE)]]*[1]!INVENTARIO[[#This Row],[COSTO UNITARIO]],"")</f>
        <v>0</v>
      </c>
    </row>
    <row r="708" spans="1:8" x14ac:dyDescent="0.25">
      <c r="A708" s="17">
        <f>IFERROR(_xlfn.XLOOKUP([1]!INVENTARIO[[#This Row],[CODIGO CONCATENADO]],[1]!Tabla1[[CODIGO CONCATENADO ]],[1]!Tabla1[FECHA],,0,-1),"")</f>
        <v>44720</v>
      </c>
      <c r="B708" s="17">
        <f>IFERROR(_xlfn.XLOOKUP([1]!INVENTARIO[[#This Row],[CODIGO CONCATENADO]],[1]!Tabla1[[CODIGO CONCATENADO ]],[1]!Tabla1[FECHA],,0,-1),"")</f>
        <v>44720</v>
      </c>
      <c r="C708" s="18" t="str">
        <f>+[1]!Tabla3[[#This Row],[Secuencia]]</f>
        <v>MG0114</v>
      </c>
      <c r="D708" s="19" t="str">
        <f>+[1]!Tabla3[[#This Row],[Descripcion]]</f>
        <v>SOBRE MANILA 10X15 AMARILLO 500/1</v>
      </c>
      <c r="E708" s="18" t="str">
        <f>+[1]!Tabla3[[#This Row],[Unidad de medida]]</f>
        <v>UNIDAD</v>
      </c>
      <c r="F708" s="20">
        <f>+[1]!INVENTARIO[[#This Row],[CANTIDAD INICIAL]]+[1]!INVENTARIO[[#This Row],[ENTRADAS]]-[1]!INVENTARIO[[#This Row],[SALIDAS]]+[1]!INVENTARIO[[#This Row],[AJUSTES]]</f>
        <v>2404</v>
      </c>
      <c r="G708" s="21">
        <f>IFERROR(_xlfn.XLOOKUP([1]!INVENTARIO[[#This Row],[CODIGO CONCATENADO]],[1]!Tabla1[[CODIGO CONCATENADO ]],[1]!Tabla1[COSTO],,0,-1),"")</f>
        <v>3.72</v>
      </c>
      <c r="H708" s="21">
        <f>+IFERROR([1]!INVENTARIO[[#This Row],[STOCK (BALANCE)]]*[1]!INVENTARIO[[#This Row],[COSTO UNITARIO]],"")</f>
        <v>8942.880000000001</v>
      </c>
    </row>
    <row r="709" spans="1:8" x14ac:dyDescent="0.25">
      <c r="A709" s="12">
        <f>IFERROR(_xlfn.XLOOKUP([1]!INVENTARIO[[#This Row],[CODIGO CONCATENADO]],[1]!Tabla1[[CODIGO CONCATENADO ]],[1]!Tabla1[FECHA],,0,-1),"")</f>
        <v>44519</v>
      </c>
      <c r="B709" s="12">
        <f>IFERROR(_xlfn.XLOOKUP([1]!INVENTARIO[[#This Row],[CODIGO CONCATENADO]],[1]!Tabla1[[CODIGO CONCATENADO ]],[1]!Tabla1[FECHA],,0,-1),"")</f>
        <v>44519</v>
      </c>
      <c r="C709" s="13" t="str">
        <f>+[1]!Tabla3[[#This Row],[Secuencia]]</f>
        <v>MG0115</v>
      </c>
      <c r="D709" s="14" t="str">
        <f>+[1]!Tabla3[[#This Row],[Descripcion]]</f>
        <v>SOBRE MANILA 14X17 AMARILLO 500/1</v>
      </c>
      <c r="E709" s="13" t="str">
        <f>+[1]!Tabla3[[#This Row],[Unidad de medida]]</f>
        <v>UNIDAD</v>
      </c>
      <c r="F709" s="15">
        <f>+[1]!INVENTARIO[[#This Row],[CANTIDAD INICIAL]]+[1]!INVENTARIO[[#This Row],[ENTRADAS]]-[1]!INVENTARIO[[#This Row],[SALIDAS]]+[1]!INVENTARIO[[#This Row],[AJUSTES]]</f>
        <v>623</v>
      </c>
      <c r="G709" s="16">
        <f>IFERROR(_xlfn.XLOOKUP([1]!INVENTARIO[[#This Row],[CODIGO CONCATENADO]],[1]!Tabla1[[CODIGO CONCATENADO ]],[1]!Tabla1[COSTO],,0,-1),"")</f>
        <v>7.2</v>
      </c>
      <c r="H709" s="16">
        <f>+IFERROR([1]!INVENTARIO[[#This Row],[STOCK (BALANCE)]]*[1]!INVENTARIO[[#This Row],[COSTO UNITARIO]],"")</f>
        <v>4485.6000000000004</v>
      </c>
    </row>
    <row r="710" spans="1:8" x14ac:dyDescent="0.25">
      <c r="A710" s="17">
        <f>IFERROR(_xlfn.XLOOKUP([1]!INVENTARIO[[#This Row],[CODIGO CONCATENADO]],[1]!Tabla1[[CODIGO CONCATENADO ]],[1]!Tabla1[FECHA],,0,-1),"")</f>
        <v>44109</v>
      </c>
      <c r="B710" s="17">
        <f>IFERROR(_xlfn.XLOOKUP([1]!INVENTARIO[[#This Row],[CODIGO CONCATENADO]],[1]!Tabla1[[CODIGO CONCATENADO ]],[1]!Tabla1[FECHA],,0,-1),"")</f>
        <v>44109</v>
      </c>
      <c r="C710" s="18" t="str">
        <f>+[1]!Tabla3[[#This Row],[Secuencia]]</f>
        <v>MG0116</v>
      </c>
      <c r="D710" s="19" t="str">
        <f>+[1]!Tabla3[[#This Row],[Descripcion]]</f>
        <v>SOBRE MANILA 6X9 AMARILLO</v>
      </c>
      <c r="E710" s="18" t="str">
        <f>+[1]!Tabla3[[#This Row],[Unidad de medida]]</f>
        <v xml:space="preserve">UNIDAD </v>
      </c>
      <c r="F710" s="20">
        <f>+[1]!INVENTARIO[[#This Row],[CANTIDAD INICIAL]]+[1]!INVENTARIO[[#This Row],[ENTRADAS]]-[1]!INVENTARIO[[#This Row],[SALIDAS]]+[1]!INVENTARIO[[#This Row],[AJUSTES]]</f>
        <v>764</v>
      </c>
      <c r="G710" s="21">
        <f>IFERROR(_xlfn.XLOOKUP([1]!INVENTARIO[[#This Row],[CODIGO CONCATENADO]],[1]!Tabla1[[CODIGO CONCATENADO ]],[1]!Tabla1[COSTO],,0,-1),"")</f>
        <v>1.8</v>
      </c>
      <c r="H710" s="21">
        <f>+IFERROR([1]!INVENTARIO[[#This Row],[STOCK (BALANCE)]]*[1]!INVENTARIO[[#This Row],[COSTO UNITARIO]],"")</f>
        <v>1375.2</v>
      </c>
    </row>
    <row r="711" spans="1:8" x14ac:dyDescent="0.25">
      <c r="A711" s="12">
        <f>IFERROR(_xlfn.XLOOKUP([1]!INVENTARIO[[#This Row],[CODIGO CONCATENADO]],[1]!Tabla1[[CODIGO CONCATENADO ]],[1]!Tabla1[FECHA],,0,-1),"")</f>
        <v>44720</v>
      </c>
      <c r="B711" s="12">
        <f>IFERROR(_xlfn.XLOOKUP([1]!INVENTARIO[[#This Row],[CODIGO CONCATENADO]],[1]!Tabla1[[CODIGO CONCATENADO ]],[1]!Tabla1[FECHA],,0,-1),"")</f>
        <v>44720</v>
      </c>
      <c r="C711" s="13" t="str">
        <f>+[1]!Tabla3[[#This Row],[Secuencia]]</f>
        <v>MG0117</v>
      </c>
      <c r="D711" s="14" t="str">
        <f>+[1]!Tabla3[[#This Row],[Descripcion]]</f>
        <v>SOBRE MANILA 9X12 AMARILLO</v>
      </c>
      <c r="E711" s="13" t="str">
        <f>+[1]!Tabla3[[#This Row],[Unidad de medida]]</f>
        <v>UNIDAD</v>
      </c>
      <c r="F711" s="15">
        <f>+[1]!INVENTARIO[[#This Row],[CANTIDAD INICIAL]]+[1]!INVENTARIO[[#This Row],[ENTRADAS]]-[1]!INVENTARIO[[#This Row],[SALIDAS]]+[1]!INVENTARIO[[#This Row],[AJUSTES]]</f>
        <v>1899</v>
      </c>
      <c r="G711" s="16">
        <f>IFERROR(_xlfn.XLOOKUP([1]!INVENTARIO[[#This Row],[CODIGO CONCATENADO]],[1]!Tabla1[[CODIGO CONCATENADO ]],[1]!Tabla1[COSTO],,0,-1),"")</f>
        <v>3.12</v>
      </c>
      <c r="H711" s="16">
        <f>+IFERROR([1]!INVENTARIO[[#This Row],[STOCK (BALANCE)]]*[1]!INVENTARIO[[#This Row],[COSTO UNITARIO]],"")</f>
        <v>5924.88</v>
      </c>
    </row>
    <row r="712" spans="1:8" x14ac:dyDescent="0.25">
      <c r="A712" s="17">
        <f>IFERROR(_xlfn.XLOOKUP([1]!INVENTARIO[[#This Row],[CODIGO CONCATENADO]],[1]!Tabla1[[CODIGO CONCATENADO ]],[1]!Tabla1[FECHA],,0,-1),"")</f>
        <v>44109</v>
      </c>
      <c r="B712" s="17">
        <f>IFERROR(_xlfn.XLOOKUP([1]!INVENTARIO[[#This Row],[CODIGO CONCATENADO]],[1]!Tabla1[[CODIGO CONCATENADO ]],[1]!Tabla1[FECHA],,0,-1),"")</f>
        <v>44109</v>
      </c>
      <c r="C712" s="18" t="str">
        <f>+[1]!Tabla3[[#This Row],[Secuencia]]</f>
        <v>MG0118</v>
      </c>
      <c r="D712" s="19" t="str">
        <f>+[1]!Tabla3[[#This Row],[Descripcion]]</f>
        <v>SOBRE MANILA 9X12 BLANCO</v>
      </c>
      <c r="E712" s="18" t="str">
        <f>+[1]!Tabla3[[#This Row],[Unidad de medida]]</f>
        <v>UNIDAD</v>
      </c>
      <c r="F712" s="20">
        <f>+[1]!INVENTARIO[[#This Row],[CANTIDAD INICIAL]]+[1]!INVENTARIO[[#This Row],[ENTRADAS]]-[1]!INVENTARIO[[#This Row],[SALIDAS]]+[1]!INVENTARIO[[#This Row],[AJUSTES]]</f>
        <v>0</v>
      </c>
      <c r="G712" s="21">
        <f>IFERROR(_xlfn.XLOOKUP([1]!INVENTARIO[[#This Row],[CODIGO CONCATENADO]],[1]!Tabla1[[CODIGO CONCATENADO ]],[1]!Tabla1[COSTO],,0,-1),"")</f>
        <v>0</v>
      </c>
      <c r="H712" s="21">
        <f>+IFERROR([1]!INVENTARIO[[#This Row],[STOCK (BALANCE)]]*[1]!INVENTARIO[[#This Row],[COSTO UNITARIO]],"")</f>
        <v>0</v>
      </c>
    </row>
    <row r="713" spans="1:8" x14ac:dyDescent="0.25">
      <c r="A713" s="12">
        <f>IFERROR(_xlfn.XLOOKUP([1]!INVENTARIO[[#This Row],[CODIGO CONCATENADO]],[1]!Tabla1[[CODIGO CONCATENADO ]],[1]!Tabla1[FECHA],,0,-1),"")</f>
        <v>44613</v>
      </c>
      <c r="B713" s="12">
        <f>IFERROR(_xlfn.XLOOKUP([1]!INVENTARIO[[#This Row],[CODIGO CONCATENADO]],[1]!Tabla1[[CODIGO CONCATENADO ]],[1]!Tabla1[FECHA],,0,-1),"")</f>
        <v>44613</v>
      </c>
      <c r="C713" s="13" t="str">
        <f>+[1]!Tabla3[[#This Row],[Secuencia]]</f>
        <v>MG0119</v>
      </c>
      <c r="D713" s="14" t="str">
        <f>+[1]!Tabla3[[#This Row],[Descripcion]]</f>
        <v>SOBRE MANILA 9X12 BLANCO INSTITUCIONAL</v>
      </c>
      <c r="E713" s="13" t="str">
        <f>+[1]!Tabla3[[#This Row],[Unidad de medida]]</f>
        <v>UNIDAD</v>
      </c>
      <c r="F713" s="15">
        <f>+[1]!INVENTARIO[[#This Row],[CANTIDAD INICIAL]]+[1]!INVENTARIO[[#This Row],[ENTRADAS]]-[1]!INVENTARIO[[#This Row],[SALIDAS]]+[1]!INVENTARIO[[#This Row],[AJUSTES]]</f>
        <v>4350</v>
      </c>
      <c r="G713" s="16">
        <f>IFERROR(_xlfn.XLOOKUP([1]!INVENTARIO[[#This Row],[CODIGO CONCATENADO]],[1]!Tabla1[[CODIGO CONCATENADO ]],[1]!Tabla1[COSTO],,0,-1),"")</f>
        <v>4</v>
      </c>
      <c r="H713" s="16">
        <f>+IFERROR([1]!INVENTARIO[[#This Row],[STOCK (BALANCE)]]*[1]!INVENTARIO[[#This Row],[COSTO UNITARIO]],"")</f>
        <v>17400</v>
      </c>
    </row>
    <row r="714" spans="1:8" x14ac:dyDescent="0.25">
      <c r="A714" s="17">
        <f>IFERROR(_xlfn.XLOOKUP([1]!INVENTARIO[[#This Row],[CODIGO CONCATENADO]],[1]!Tabla1[[CODIGO CONCATENADO ]],[1]!Tabla1[FECHA],,0,-1),"")</f>
        <v>44676</v>
      </c>
      <c r="B714" s="17">
        <f>IFERROR(_xlfn.XLOOKUP([1]!INVENTARIO[[#This Row],[CODIGO CONCATENADO]],[1]!Tabla1[[CODIGO CONCATENADO ]],[1]!Tabla1[FECHA],,0,-1),"")</f>
        <v>44676</v>
      </c>
      <c r="C714" s="18" t="str">
        <f>+[1]!Tabla3[[#This Row],[Secuencia]]</f>
        <v>MG0120</v>
      </c>
      <c r="D714" s="19" t="str">
        <f>+[1]!Tabla3[[#This Row],[Descripcion]]</f>
        <v>SOBRE PARA CARTA (BLANCO)</v>
      </c>
      <c r="E714" s="18" t="str">
        <f>+[1]!Tabla3[[#This Row],[Unidad de medida]]</f>
        <v xml:space="preserve">UNIDAD </v>
      </c>
      <c r="F714" s="20">
        <f>+[1]!INVENTARIO[[#This Row],[CANTIDAD INICIAL]]+[1]!INVENTARIO[[#This Row],[ENTRADAS]]-[1]!INVENTARIO[[#This Row],[SALIDAS]]+[1]!INVENTARIO[[#This Row],[AJUSTES]]</f>
        <v>4650</v>
      </c>
      <c r="G714" s="21">
        <f>IFERROR(_xlfn.XLOOKUP([1]!INVENTARIO[[#This Row],[CODIGO CONCATENADO]],[1]!Tabla1[[CODIGO CONCATENADO ]],[1]!Tabla1[COSTO],,0,-1),"")</f>
        <v>1.1499999999999999</v>
      </c>
      <c r="H714" s="21">
        <f>+IFERROR([1]!INVENTARIO[[#This Row],[STOCK (BALANCE)]]*[1]!INVENTARIO[[#This Row],[COSTO UNITARIO]],"")</f>
        <v>5347.5</v>
      </c>
    </row>
    <row r="715" spans="1:8" x14ac:dyDescent="0.25">
      <c r="A715" s="12">
        <f>IFERROR(_xlfn.XLOOKUP([1]!INVENTARIO[[#This Row],[CODIGO CONCATENADO]],[1]!Tabla1[[CODIGO CONCATENADO ]],[1]!Tabla1[FECHA],,0,-1),"")</f>
        <v>44735</v>
      </c>
      <c r="B715" s="12">
        <f>IFERROR(_xlfn.XLOOKUP([1]!INVENTARIO[[#This Row],[CODIGO CONCATENADO]],[1]!Tabla1[[CODIGO CONCATENADO ]],[1]!Tabla1[FECHA],,0,-1),"")</f>
        <v>44735</v>
      </c>
      <c r="C715" s="13" t="str">
        <f>+[1]!Tabla3[[#This Row],[Secuencia]]</f>
        <v>MG0121</v>
      </c>
      <c r="D715" s="14" t="str">
        <f>+[1]!Tabla3[[#This Row],[Descripcion]]</f>
        <v>SOBRE PARA CARTA (BLANCO) INSTITUCIONALES</v>
      </c>
      <c r="E715" s="13" t="str">
        <f>+[1]!Tabla3[[#This Row],[Unidad de medida]]</f>
        <v xml:space="preserve">UNIDAD </v>
      </c>
      <c r="F715" s="15">
        <f>+[1]!INVENTARIO[[#This Row],[CANTIDAD INICIAL]]+[1]!INVENTARIO[[#This Row],[ENTRADAS]]-[1]!INVENTARIO[[#This Row],[SALIDAS]]+[1]!INVENTARIO[[#This Row],[AJUSTES]]</f>
        <v>3224</v>
      </c>
      <c r="G715" s="16">
        <f>IFERROR(_xlfn.XLOOKUP([1]!INVENTARIO[[#This Row],[CODIGO CONCATENADO]],[1]!Tabla1[[CODIGO CONCATENADO ]],[1]!Tabla1[COSTO],,0,-1),"")</f>
        <v>4.4000000000000004</v>
      </c>
      <c r="H715" s="16">
        <f>+IFERROR([1]!INVENTARIO[[#This Row],[STOCK (BALANCE)]]*[1]!INVENTARIO[[#This Row],[COSTO UNITARIO]],"")</f>
        <v>14185.6</v>
      </c>
    </row>
    <row r="716" spans="1:8" x14ac:dyDescent="0.25">
      <c r="A716" s="17">
        <f>IFERROR(_xlfn.XLOOKUP([1]!INVENTARIO[[#This Row],[CODIGO CONCATENADO]],[1]!Tabla1[[CODIGO CONCATENADO ]],[1]!Tabla1[FECHA],,0,-1),"")</f>
        <v>44735</v>
      </c>
      <c r="B716" s="17">
        <f>IFERROR(_xlfn.XLOOKUP([1]!INVENTARIO[[#This Row],[CODIGO CONCATENADO]],[1]!Tabla1[[CODIGO CONCATENADO ]],[1]!Tabla1[FECHA],,0,-1),"")</f>
        <v>44735</v>
      </c>
      <c r="C716" s="18" t="str">
        <f>+[1]!Tabla3[[#This Row],[Secuencia]]</f>
        <v>MG0122</v>
      </c>
      <c r="D716" s="19" t="str">
        <f>+[1]!Tabla3[[#This Row],[Descripcion]]</f>
        <v>TABLILLA DE APOYO DE MADERA 81/2X11</v>
      </c>
      <c r="E716" s="18" t="str">
        <f>+[1]!Tabla3[[#This Row],[Unidad de medida]]</f>
        <v>UNIDAD</v>
      </c>
      <c r="F716" s="20">
        <f>+[1]!INVENTARIO[[#This Row],[CANTIDAD INICIAL]]+[1]!INVENTARIO[[#This Row],[ENTRADAS]]-[1]!INVENTARIO[[#This Row],[SALIDAS]]+[1]!INVENTARIO[[#This Row],[AJUSTES]]</f>
        <v>506</v>
      </c>
      <c r="G716" s="21">
        <f>IFERROR(_xlfn.XLOOKUP([1]!INVENTARIO[[#This Row],[CODIGO CONCATENADO]],[1]!Tabla1[[CODIGO CONCATENADO ]],[1]!Tabla1[COSTO],,0,-1),"")</f>
        <v>80</v>
      </c>
      <c r="H716" s="21">
        <f>+IFERROR([1]!INVENTARIO[[#This Row],[STOCK (BALANCE)]]*[1]!INVENTARIO[[#This Row],[COSTO UNITARIO]],"")</f>
        <v>40480</v>
      </c>
    </row>
    <row r="717" spans="1:8" x14ac:dyDescent="0.25">
      <c r="A717" s="12">
        <f>IFERROR(_xlfn.XLOOKUP([1]!INVENTARIO[[#This Row],[CODIGO CONCATENADO]],[1]!Tabla1[[CODIGO CONCATENADO ]],[1]!Tabla1[FECHA],,0,-1),"")</f>
        <v>44676</v>
      </c>
      <c r="B717" s="12">
        <f>IFERROR(_xlfn.XLOOKUP([1]!INVENTARIO[[#This Row],[CODIGO CONCATENADO]],[1]!Tabla1[[CODIGO CONCATENADO ]],[1]!Tabla1[FECHA],,0,-1),"")</f>
        <v>44676</v>
      </c>
      <c r="C717" s="13" t="str">
        <f>+[1]!Tabla3[[#This Row],[Secuencia]]</f>
        <v>MG0123</v>
      </c>
      <c r="D717" s="14" t="str">
        <f>+[1]!Tabla3[[#This Row],[Descripcion]]</f>
        <v>TABLILLA DE APOYO DE MADERA 9X13</v>
      </c>
      <c r="E717" s="13" t="str">
        <f>+[1]!Tabla3[[#This Row],[Unidad de medida]]</f>
        <v>UNIDAD</v>
      </c>
      <c r="F717" s="15">
        <f>+[1]!INVENTARIO[[#This Row],[CANTIDAD INICIAL]]+[1]!INVENTARIO[[#This Row],[ENTRADAS]]-[1]!INVENTARIO[[#This Row],[SALIDAS]]+[1]!INVENTARIO[[#This Row],[AJUSTES]]</f>
        <v>78</v>
      </c>
      <c r="G717" s="16">
        <f>IFERROR(_xlfn.XLOOKUP([1]!INVENTARIO[[#This Row],[CODIGO CONCATENADO]],[1]!Tabla1[[CODIGO CONCATENADO ]],[1]!Tabla1[COSTO],,0,-1),"")</f>
        <v>88</v>
      </c>
      <c r="H717" s="16">
        <f>+IFERROR([1]!INVENTARIO[[#This Row],[STOCK (BALANCE)]]*[1]!INVENTARIO[[#This Row],[COSTO UNITARIO]],"")</f>
        <v>6864</v>
      </c>
    </row>
    <row r="718" spans="1:8" ht="30" x14ac:dyDescent="0.25">
      <c r="A718" s="17">
        <f>IFERROR(_xlfn.XLOOKUP([1]!INVENTARIO[[#This Row],[CODIGO CONCATENADO]],[1]!Tabla1[[CODIGO CONCATENADO ]],[1]!Tabla1[FECHA],,0,-1),"")</f>
        <v>43440</v>
      </c>
      <c r="B718" s="17">
        <f>IFERROR(_xlfn.XLOOKUP([1]!INVENTARIO[[#This Row],[CODIGO CONCATENADO]],[1]!Tabla1[[CODIGO CONCATENADO ]],[1]!Tabla1[FECHA],,0,-1),"")</f>
        <v>43440</v>
      </c>
      <c r="C718" s="18" t="str">
        <f>+[1]!Tabla3[[#This Row],[Secuencia]]</f>
        <v>MG0124</v>
      </c>
      <c r="D718" s="19" t="str">
        <f>+[1]!Tabla3[[#This Row],[Descripcion]]</f>
        <v>TAPAS DE CAJAS GENERICAS PARA ARCHIVO 10 PULG. DE FONDO 14 1/2 DE ANCHO Y 25 LARGO (SOLO TAPA</v>
      </c>
      <c r="E718" s="18" t="str">
        <f>+[1]!Tabla3[[#This Row],[Unidad de medida]]</f>
        <v>UNIDAD</v>
      </c>
      <c r="F718" s="20">
        <f>+[1]!INVENTARIO[[#This Row],[CANTIDAD INICIAL]]+[1]!INVENTARIO[[#This Row],[ENTRADAS]]-[1]!INVENTARIO[[#This Row],[SALIDAS]]+[1]!INVENTARIO[[#This Row],[AJUSTES]]</f>
        <v>1095</v>
      </c>
      <c r="G718" s="21">
        <f>IFERROR(_xlfn.XLOOKUP([1]!INVENTARIO[[#This Row],[CODIGO CONCATENADO]],[1]!Tabla1[[CODIGO CONCATENADO ]],[1]!Tabla1[COSTO],,0,-1),"")</f>
        <v>194.7</v>
      </c>
      <c r="H718" s="21">
        <f>+IFERROR([1]!INVENTARIO[[#This Row],[STOCK (BALANCE)]]*[1]!INVENTARIO[[#This Row],[COSTO UNITARIO]],"")</f>
        <v>213196.5</v>
      </c>
    </row>
    <row r="719" spans="1:8" x14ac:dyDescent="0.25">
      <c r="A719" s="12">
        <f>IFERROR(_xlfn.XLOOKUP([1]!INVENTARIO[[#This Row],[CODIGO CONCATENADO]],[1]!Tabla1[[CODIGO CONCATENADO ]],[1]!Tabla1[FECHA],,0,-1),"")</f>
        <v>44151</v>
      </c>
      <c r="B719" s="12">
        <f>IFERROR(_xlfn.XLOOKUP([1]!INVENTARIO[[#This Row],[CODIGO CONCATENADO]],[1]!Tabla1[[CODIGO CONCATENADO ]],[1]!Tabla1[FECHA],,0,-1),"")</f>
        <v>44151</v>
      </c>
      <c r="C719" s="13" t="str">
        <f>+[1]!Tabla3[[#This Row],[Secuencia]]</f>
        <v>MG0125</v>
      </c>
      <c r="D719" s="14" t="str">
        <f>+[1]!Tabla3[[#This Row],[Descripcion]]</f>
        <v xml:space="preserve">TAPE DOBLE CARA </v>
      </c>
      <c r="E719" s="13" t="str">
        <f>+[1]!Tabla3[[#This Row],[Unidad de medida]]</f>
        <v>UNIDAD</v>
      </c>
      <c r="F719" s="15">
        <f>+[1]!INVENTARIO[[#This Row],[CANTIDAD INICIAL]]+[1]!INVENTARIO[[#This Row],[ENTRADAS]]-[1]!INVENTARIO[[#This Row],[SALIDAS]]+[1]!INVENTARIO[[#This Row],[AJUSTES]]</f>
        <v>103</v>
      </c>
      <c r="G719" s="16">
        <f>IFERROR(_xlfn.XLOOKUP([1]!INVENTARIO[[#This Row],[CODIGO CONCATENADO]],[1]!Tabla1[[CODIGO CONCATENADO ]],[1]!Tabla1[COSTO],,0,-1),"")</f>
        <v>128.85</v>
      </c>
      <c r="H719" s="16">
        <f>+IFERROR([1]!INVENTARIO[[#This Row],[STOCK (BALANCE)]]*[1]!INVENTARIO[[#This Row],[COSTO UNITARIO]],"")</f>
        <v>13271.55</v>
      </c>
    </row>
    <row r="720" spans="1:8" x14ac:dyDescent="0.25">
      <c r="A720" s="17">
        <f>IFERROR(_xlfn.XLOOKUP([1]!INVENTARIO[[#This Row],[CODIGO CONCATENADO]],[1]!Tabla1[[CODIGO CONCATENADO ]],[1]!Tabla1[FECHA],,0,-1),"")</f>
        <v>44291</v>
      </c>
      <c r="B720" s="17">
        <f>IFERROR(_xlfn.XLOOKUP([1]!INVENTARIO[[#This Row],[CODIGO CONCATENADO]],[1]!Tabla1[[CODIGO CONCATENADO ]],[1]!Tabla1[FECHA],,0,-1),"")</f>
        <v>44291</v>
      </c>
      <c r="C720" s="18" t="str">
        <f>+[1]!Tabla3[[#This Row],[Secuencia]]</f>
        <v>MG0126</v>
      </c>
      <c r="D720" s="19" t="str">
        <f>+[1]!Tabla3[[#This Row],[Descripcion]]</f>
        <v>TIZA CRAYOLA BLANCA</v>
      </c>
      <c r="E720" s="18" t="str">
        <f>+[1]!Tabla3[[#This Row],[Unidad de medida]]</f>
        <v>UNIDAD</v>
      </c>
      <c r="F720" s="20">
        <f>+[1]!INVENTARIO[[#This Row],[CANTIDAD INICIAL]]+[1]!INVENTARIO[[#This Row],[ENTRADAS]]-[1]!INVENTARIO[[#This Row],[SALIDAS]]+[1]!INVENTARIO[[#This Row],[AJUSTES]]</f>
        <v>59</v>
      </c>
      <c r="G720" s="21">
        <f>IFERROR(_xlfn.XLOOKUP([1]!INVENTARIO[[#This Row],[CODIGO CONCATENADO]],[1]!Tabla1[[CODIGO CONCATENADO ]],[1]!Tabla1[COSTO],,0,-1),"")</f>
        <v>3.4166666666666665</v>
      </c>
      <c r="H720" s="21">
        <f>+IFERROR([1]!INVENTARIO[[#This Row],[STOCK (BALANCE)]]*[1]!INVENTARIO[[#This Row],[COSTO UNITARIO]],"")</f>
        <v>201.58333333333331</v>
      </c>
    </row>
    <row r="721" spans="1:8" x14ac:dyDescent="0.25">
      <c r="A721" s="12">
        <f>IFERROR(_xlfn.XLOOKUP([1]!INVENTARIO[[#This Row],[CODIGO CONCATENADO]],[1]!Tabla1[[CODIGO CONCATENADO ]],[1]!Tabla1[FECHA],,0,-1),"")</f>
        <v>44677</v>
      </c>
      <c r="B721" s="12">
        <f>IFERROR(_xlfn.XLOOKUP([1]!INVENTARIO[[#This Row],[CODIGO CONCATENADO]],[1]!Tabla1[[CODIGO CONCATENADO ]],[1]!Tabla1[FECHA],,0,-1),"")</f>
        <v>44677</v>
      </c>
      <c r="C721" s="13" t="str">
        <f>+[1]!Tabla3[[#This Row],[Secuencia]]</f>
        <v>MG0127</v>
      </c>
      <c r="D721" s="14" t="str">
        <f>+[1]!Tabla3[[#This Row],[Descripcion]]</f>
        <v>TIJERAS DE 5 PULG DE OFICINA</v>
      </c>
      <c r="E721" s="13" t="str">
        <f>+[1]!Tabla3[[#This Row],[Unidad de medida]]</f>
        <v>UNIDAD</v>
      </c>
      <c r="F721" s="15">
        <f>+[1]!INVENTARIO[[#This Row],[CANTIDAD INICIAL]]+[1]!INVENTARIO[[#This Row],[ENTRADAS]]-[1]!INVENTARIO[[#This Row],[SALIDAS]]+[1]!INVENTARIO[[#This Row],[AJUSTES]]</f>
        <v>24</v>
      </c>
      <c r="G721" s="16">
        <f>IFERROR(_xlfn.XLOOKUP([1]!INVENTARIO[[#This Row],[CODIGO CONCATENADO]],[1]!Tabla1[[CODIGO CONCATENADO ]],[1]!Tabla1[COSTO],,0,-1),"")</f>
        <v>45</v>
      </c>
      <c r="H721" s="16">
        <f>+IFERROR([1]!INVENTARIO[[#This Row],[STOCK (BALANCE)]]*[1]!INVENTARIO[[#This Row],[COSTO UNITARIO]],"")</f>
        <v>1080</v>
      </c>
    </row>
    <row r="722" spans="1:8" x14ac:dyDescent="0.25">
      <c r="A722" s="17">
        <f>IFERROR(_xlfn.XLOOKUP([1]!INVENTARIO[[#This Row],[CODIGO CONCATENADO]],[1]!Tabla1[[CODIGO CONCATENADO ]],[1]!Tabla1[FECHA],,0,-1),"")</f>
        <v>44592</v>
      </c>
      <c r="B722" s="17">
        <f>IFERROR(_xlfn.XLOOKUP([1]!INVENTARIO[[#This Row],[CODIGO CONCATENADO]],[1]!Tabla1[[CODIGO CONCATENADO ]],[1]!Tabla1[FECHA],,0,-1),"")</f>
        <v>44592</v>
      </c>
      <c r="C722" s="18" t="str">
        <f>+[1]!Tabla3[[#This Row],[Secuencia]]</f>
        <v>MG0128</v>
      </c>
      <c r="D722" s="19" t="str">
        <f>+[1]!Tabla3[[#This Row],[Descripcion]]</f>
        <v>TINTA GOTERO 664 EPSON NEGRA</v>
      </c>
      <c r="E722" s="18" t="str">
        <f>+[1]!Tabla3[[#This Row],[Unidad de medida]]</f>
        <v>FRASCO</v>
      </c>
      <c r="F722" s="20">
        <f>+[1]!INVENTARIO[[#This Row],[CANTIDAD INICIAL]]+[1]!INVENTARIO[[#This Row],[ENTRADAS]]-[1]!INVENTARIO[[#This Row],[SALIDAS]]+[1]!INVENTARIO[[#This Row],[AJUSTES]]</f>
        <v>6</v>
      </c>
      <c r="G722" s="21">
        <f>IFERROR(_xlfn.XLOOKUP([1]!INVENTARIO[[#This Row],[CODIGO CONCATENADO]],[1]!Tabla1[[CODIGO CONCATENADO ]],[1]!Tabla1[COSTO],,0,-1),"")</f>
        <v>0</v>
      </c>
      <c r="H722" s="21">
        <f>+IFERROR([1]!INVENTARIO[[#This Row],[STOCK (BALANCE)]]*[1]!INVENTARIO[[#This Row],[COSTO UNITARIO]],"")</f>
        <v>0</v>
      </c>
    </row>
    <row r="723" spans="1:8" x14ac:dyDescent="0.25">
      <c r="A723" s="12">
        <f>IFERROR(_xlfn.XLOOKUP([1]!INVENTARIO[[#This Row],[CODIGO CONCATENADO]],[1]!Tabla1[[CODIGO CONCATENADO ]],[1]!Tabla1[FECHA],,0,-1),"")</f>
        <v>44285</v>
      </c>
      <c r="B723" s="12">
        <f>IFERROR(_xlfn.XLOOKUP([1]!INVENTARIO[[#This Row],[CODIGO CONCATENADO]],[1]!Tabla1[[CODIGO CONCATENADO ]],[1]!Tabla1[FECHA],,0,-1),"")</f>
        <v>44285</v>
      </c>
      <c r="C723" s="13" t="str">
        <f>+[1]!Tabla3[[#This Row],[Secuencia]]</f>
        <v>MG0129</v>
      </c>
      <c r="D723" s="14" t="str">
        <f>+[1]!Tabla3[[#This Row],[Descripcion]]</f>
        <v>TINTA GOTERO 664 EPSON AMARILLO</v>
      </c>
      <c r="E723" s="13" t="str">
        <f>+[1]!Tabla3[[#This Row],[Unidad de medida]]</f>
        <v>FRASCO</v>
      </c>
      <c r="F723" s="15">
        <f>+[1]!INVENTARIO[[#This Row],[CANTIDAD INICIAL]]+[1]!INVENTARIO[[#This Row],[ENTRADAS]]-[1]!INVENTARIO[[#This Row],[SALIDAS]]+[1]!INVENTARIO[[#This Row],[AJUSTES]]</f>
        <v>13</v>
      </c>
      <c r="G723" s="16">
        <f>IFERROR(_xlfn.XLOOKUP([1]!INVENTARIO[[#This Row],[CODIGO CONCATENADO]],[1]!Tabla1[[CODIGO CONCATENADO ]],[1]!Tabla1[COSTO],,0,-1),"")</f>
        <v>450</v>
      </c>
      <c r="H723" s="16">
        <f>+IFERROR([1]!INVENTARIO[[#This Row],[STOCK (BALANCE)]]*[1]!INVENTARIO[[#This Row],[COSTO UNITARIO]],"")</f>
        <v>5850</v>
      </c>
    </row>
    <row r="724" spans="1:8" x14ac:dyDescent="0.25">
      <c r="A724" s="17">
        <f>IFERROR(_xlfn.XLOOKUP([1]!INVENTARIO[[#This Row],[CODIGO CONCATENADO]],[1]!Tabla1[[CODIGO CONCATENADO ]],[1]!Tabla1[FECHA],,0,-1),"")</f>
        <v>44285</v>
      </c>
      <c r="B724" s="17">
        <f>IFERROR(_xlfn.XLOOKUP([1]!INVENTARIO[[#This Row],[CODIGO CONCATENADO]],[1]!Tabla1[[CODIGO CONCATENADO ]],[1]!Tabla1[FECHA],,0,-1),"")</f>
        <v>44285</v>
      </c>
      <c r="C724" s="18" t="str">
        <f>+[1]!Tabla3[[#This Row],[Secuencia]]</f>
        <v>MG0130</v>
      </c>
      <c r="D724" s="19" t="str">
        <f>+[1]!Tabla3[[#This Row],[Descripcion]]</f>
        <v>TINTA GOTERO 664 EPSON AZUL</v>
      </c>
      <c r="E724" s="18" t="str">
        <f>+[1]!Tabla3[[#This Row],[Unidad de medida]]</f>
        <v>FRASCO</v>
      </c>
      <c r="F724" s="20">
        <f>+[1]!INVENTARIO[[#This Row],[CANTIDAD INICIAL]]+[1]!INVENTARIO[[#This Row],[ENTRADAS]]-[1]!INVENTARIO[[#This Row],[SALIDAS]]+[1]!INVENTARIO[[#This Row],[AJUSTES]]</f>
        <v>12</v>
      </c>
      <c r="G724" s="21">
        <f>IFERROR(_xlfn.XLOOKUP([1]!INVENTARIO[[#This Row],[CODIGO CONCATENADO]],[1]!Tabla1[[CODIGO CONCATENADO ]],[1]!Tabla1[COSTO],,0,-1),"")</f>
        <v>409.99</v>
      </c>
      <c r="H724" s="21">
        <f>+IFERROR([1]!INVENTARIO[[#This Row],[STOCK (BALANCE)]]*[1]!INVENTARIO[[#This Row],[COSTO UNITARIO]],"")</f>
        <v>4919.88</v>
      </c>
    </row>
    <row r="725" spans="1:8" x14ac:dyDescent="0.25">
      <c r="A725" s="12">
        <f>IFERROR(_xlfn.XLOOKUP([1]!INVENTARIO[[#This Row],[CODIGO CONCATENADO]],[1]!Tabla1[[CODIGO CONCATENADO ]],[1]!Tabla1[FECHA],,0,-1),"")</f>
        <v>44285</v>
      </c>
      <c r="B725" s="12">
        <f>IFERROR(_xlfn.XLOOKUP([1]!INVENTARIO[[#This Row],[CODIGO CONCATENADO]],[1]!Tabla1[[CODIGO CONCATENADO ]],[1]!Tabla1[FECHA],,0,-1),"")</f>
        <v>44285</v>
      </c>
      <c r="C725" s="13" t="str">
        <f>+[1]!Tabla3[[#This Row],[Secuencia]]</f>
        <v>MG0131</v>
      </c>
      <c r="D725" s="14" t="str">
        <f>+[1]!Tabla3[[#This Row],[Descripcion]]</f>
        <v>TINTA GOTERO 664 EPSON NEGRO</v>
      </c>
      <c r="E725" s="13" t="str">
        <f>+[1]!Tabla3[[#This Row],[Unidad de medida]]</f>
        <v>FRASCO</v>
      </c>
      <c r="F725" s="15">
        <f>+[1]!INVENTARIO[[#This Row],[CANTIDAD INICIAL]]+[1]!INVENTARIO[[#This Row],[ENTRADAS]]-[1]!INVENTARIO[[#This Row],[SALIDAS]]+[1]!INVENTARIO[[#This Row],[AJUSTES]]</f>
        <v>0</v>
      </c>
      <c r="G725" s="16">
        <f>IFERROR(_xlfn.XLOOKUP([1]!INVENTARIO[[#This Row],[CODIGO CONCATENADO]],[1]!Tabla1[[CODIGO CONCATENADO ]],[1]!Tabla1[COSTO],,0,-1),"")</f>
        <v>450</v>
      </c>
      <c r="H725" s="16">
        <f>+IFERROR([1]!INVENTARIO[[#This Row],[STOCK (BALANCE)]]*[1]!INVENTARIO[[#This Row],[COSTO UNITARIO]],"")</f>
        <v>0</v>
      </c>
    </row>
    <row r="726" spans="1:8" x14ac:dyDescent="0.25">
      <c r="A726" s="17">
        <f>IFERROR(_xlfn.XLOOKUP([1]!INVENTARIO[[#This Row],[CODIGO CONCATENADO]],[1]!Tabla1[[CODIGO CONCATENADO ]],[1]!Tabla1[FECHA],,0,-1),"")</f>
        <v>44285</v>
      </c>
      <c r="B726" s="17">
        <f>IFERROR(_xlfn.XLOOKUP([1]!INVENTARIO[[#This Row],[CODIGO CONCATENADO]],[1]!Tabla1[[CODIGO CONCATENADO ]],[1]!Tabla1[FECHA],,0,-1),"")</f>
        <v>44285</v>
      </c>
      <c r="C726" s="18" t="str">
        <f>+[1]!Tabla3[[#This Row],[Secuencia]]</f>
        <v>MG0132</v>
      </c>
      <c r="D726" s="19" t="str">
        <f>+[1]!Tabla3[[#This Row],[Descripcion]]</f>
        <v>TINTA GOTERO 664 EPSON ROSADO</v>
      </c>
      <c r="E726" s="18" t="str">
        <f>+[1]!Tabla3[[#This Row],[Unidad de medida]]</f>
        <v>FRASCO</v>
      </c>
      <c r="F726" s="20">
        <f>+[1]!INVENTARIO[[#This Row],[CANTIDAD INICIAL]]+[1]!INVENTARIO[[#This Row],[ENTRADAS]]-[1]!INVENTARIO[[#This Row],[SALIDAS]]+[1]!INVENTARIO[[#This Row],[AJUSTES]]</f>
        <v>11</v>
      </c>
      <c r="G726" s="21">
        <f>IFERROR(_xlfn.XLOOKUP([1]!INVENTARIO[[#This Row],[CODIGO CONCATENADO]],[1]!Tabla1[[CODIGO CONCATENADO ]],[1]!Tabla1[COSTO],,0,-1),"")</f>
        <v>450</v>
      </c>
      <c r="H726" s="21">
        <f>+IFERROR([1]!INVENTARIO[[#This Row],[STOCK (BALANCE)]]*[1]!INVENTARIO[[#This Row],[COSTO UNITARIO]],"")</f>
        <v>4950</v>
      </c>
    </row>
    <row r="727" spans="1:8" x14ac:dyDescent="0.25">
      <c r="A727" s="12">
        <f>IFERROR(_xlfn.XLOOKUP([1]!INVENTARIO[[#This Row],[CODIGO CONCATENADO]],[1]!Tabla1[[CODIGO CONCATENADO ]],[1]!Tabla1[FECHA],,0,-1),"")</f>
        <v>44285</v>
      </c>
      <c r="B727" s="12">
        <f>IFERROR(_xlfn.XLOOKUP([1]!INVENTARIO[[#This Row],[CODIGO CONCATENADO]],[1]!Tabla1[[CODIGO CONCATENADO ]],[1]!Tabla1[FECHA],,0,-1),"")</f>
        <v>44285</v>
      </c>
      <c r="C727" s="13" t="str">
        <f>+[1]!Tabla3[[#This Row],[Secuencia]]</f>
        <v>MG0133</v>
      </c>
      <c r="D727" s="14" t="str">
        <f>+[1]!Tabla3[[#This Row],[Descripcion]]</f>
        <v xml:space="preserve">TINTA HP 711 YELLOW DESIGNJET </v>
      </c>
      <c r="E727" s="13" t="str">
        <f>+[1]!Tabla3[[#This Row],[Unidad de medida]]</f>
        <v>FRASCO</v>
      </c>
      <c r="F727" s="15">
        <f>+[1]!INVENTARIO[[#This Row],[CANTIDAD INICIAL]]+[1]!INVENTARIO[[#This Row],[ENTRADAS]]-[1]!INVENTARIO[[#This Row],[SALIDAS]]+[1]!INVENTARIO[[#This Row],[AJUSTES]]</f>
        <v>11</v>
      </c>
      <c r="G727" s="16">
        <f>IFERROR(_xlfn.XLOOKUP([1]!INVENTARIO[[#This Row],[CODIGO CONCATENADO]],[1]!Tabla1[[CODIGO CONCATENADO ]],[1]!Tabla1[COSTO],,0,-1),"")</f>
        <v>1727.37</v>
      </c>
      <c r="H727" s="16">
        <f>+IFERROR([1]!INVENTARIO[[#This Row],[STOCK (BALANCE)]]*[1]!INVENTARIO[[#This Row],[COSTO UNITARIO]],"")</f>
        <v>19001.07</v>
      </c>
    </row>
    <row r="728" spans="1:8" x14ac:dyDescent="0.25">
      <c r="A728" s="17">
        <f>IFERROR(_xlfn.XLOOKUP([1]!INVENTARIO[[#This Row],[CODIGO CONCATENADO]],[1]!Tabla1[[CODIGO CONCATENADO ]],[1]!Tabla1[FECHA],,0,-1),"")</f>
        <v>44519</v>
      </c>
      <c r="B728" s="17">
        <f>IFERROR(_xlfn.XLOOKUP([1]!INVENTARIO[[#This Row],[CODIGO CONCATENADO]],[1]!Tabla1[[CODIGO CONCATENADO ]],[1]!Tabla1[FECHA],,0,-1),"")</f>
        <v>44519</v>
      </c>
      <c r="C728" s="18" t="str">
        <f>+[1]!Tabla3[[#This Row],[Secuencia]]</f>
        <v>MG0134</v>
      </c>
      <c r="D728" s="19" t="str">
        <f>+[1]!Tabla3[[#This Row],[Descripcion]]</f>
        <v>TINTA GOTERO PELIKAN AZUL (PARA SELLOS)</v>
      </c>
      <c r="E728" s="18" t="str">
        <f>+[1]!Tabla3[[#This Row],[Unidad de medida]]</f>
        <v>FRASCO</v>
      </c>
      <c r="F728" s="20">
        <f>+[1]!INVENTARIO[[#This Row],[CANTIDAD INICIAL]]+[1]!INVENTARIO[[#This Row],[ENTRADAS]]-[1]!INVENTARIO[[#This Row],[SALIDAS]]+[1]!INVENTARIO[[#This Row],[AJUSTES]]</f>
        <v>0</v>
      </c>
      <c r="G728" s="21">
        <f>IFERROR(_xlfn.XLOOKUP([1]!INVENTARIO[[#This Row],[CODIGO CONCATENADO]],[1]!Tabla1[[CODIGO CONCATENADO ]],[1]!Tabla1[COSTO],,0,-1),"")</f>
        <v>75</v>
      </c>
      <c r="H728" s="21">
        <f>+IFERROR([1]!INVENTARIO[[#This Row],[STOCK (BALANCE)]]*[1]!INVENTARIO[[#This Row],[COSTO UNITARIO]],"")</f>
        <v>0</v>
      </c>
    </row>
    <row r="729" spans="1:8" x14ac:dyDescent="0.25">
      <c r="A729" s="12">
        <f>IFERROR(_xlfn.XLOOKUP([1]!INVENTARIO[[#This Row],[CODIGO CONCATENADO]],[1]!Tabla1[[CODIGO CONCATENADO ]],[1]!Tabla1[FECHA],,0,-1),"")</f>
        <v>44519</v>
      </c>
      <c r="B729" s="12">
        <f>IFERROR(_xlfn.XLOOKUP([1]!INVENTARIO[[#This Row],[CODIGO CONCATENADO]],[1]!Tabla1[[CODIGO CONCATENADO ]],[1]!Tabla1[FECHA],,0,-1),"")</f>
        <v>44519</v>
      </c>
      <c r="C729" s="13" t="str">
        <f>+[1]!Tabla3[[#This Row],[Secuencia]]</f>
        <v>MG0135</v>
      </c>
      <c r="D729" s="14" t="str">
        <f>+[1]!Tabla3[[#This Row],[Descripcion]]</f>
        <v>TINTA GOTERO PELIKAN NEGRO  (PARA SELLOS)</v>
      </c>
      <c r="E729" s="13" t="str">
        <f>+[1]!Tabla3[[#This Row],[Unidad de medida]]</f>
        <v>FRASCO</v>
      </c>
      <c r="F729" s="15">
        <f>+[1]!INVENTARIO[[#This Row],[CANTIDAD INICIAL]]+[1]!INVENTARIO[[#This Row],[ENTRADAS]]-[1]!INVENTARIO[[#This Row],[SALIDAS]]+[1]!INVENTARIO[[#This Row],[AJUSTES]]</f>
        <v>10</v>
      </c>
      <c r="G729" s="16">
        <f>IFERROR(_xlfn.XLOOKUP([1]!INVENTARIO[[#This Row],[CODIGO CONCATENADO]],[1]!Tabla1[[CODIGO CONCATENADO ]],[1]!Tabla1[COSTO],,0,-1),"")</f>
        <v>75</v>
      </c>
      <c r="H729" s="16">
        <f>+IFERROR([1]!INVENTARIO[[#This Row],[STOCK (BALANCE)]]*[1]!INVENTARIO[[#This Row],[COSTO UNITARIO]],"")</f>
        <v>750</v>
      </c>
    </row>
    <row r="730" spans="1:8" x14ac:dyDescent="0.25">
      <c r="A730" s="17">
        <f>IFERROR(_xlfn.XLOOKUP([1]!INVENTARIO[[#This Row],[CODIGO CONCATENADO]],[1]!Tabla1[[CODIGO CONCATENADO ]],[1]!Tabla1[FECHA],,0,-1),"")</f>
        <v>44519</v>
      </c>
      <c r="B730" s="17">
        <f>IFERROR(_xlfn.XLOOKUP([1]!INVENTARIO[[#This Row],[CODIGO CONCATENADO]],[1]!Tabla1[[CODIGO CONCATENADO ]],[1]!Tabla1[FECHA],,0,-1),"")</f>
        <v>44519</v>
      </c>
      <c r="C730" s="18" t="str">
        <f>+[1]!Tabla3[[#This Row],[Secuencia]]</f>
        <v>MG0136</v>
      </c>
      <c r="D730" s="19" t="str">
        <f>+[1]!Tabla3[[#This Row],[Descripcion]]</f>
        <v>TINTA GOTERO PELIKAN ROJO  (PARA SELLOS)</v>
      </c>
      <c r="E730" s="18" t="str">
        <f>+[1]!Tabla3[[#This Row],[Unidad de medida]]</f>
        <v>FRASCO</v>
      </c>
      <c r="F730" s="20">
        <f>+[1]!INVENTARIO[[#This Row],[CANTIDAD INICIAL]]+[1]!INVENTARIO[[#This Row],[ENTRADAS]]-[1]!INVENTARIO[[#This Row],[SALIDAS]]+[1]!INVENTARIO[[#This Row],[AJUSTES]]</f>
        <v>14</v>
      </c>
      <c r="G730" s="21">
        <f>IFERROR(_xlfn.XLOOKUP([1]!INVENTARIO[[#This Row],[CODIGO CONCATENADO]],[1]!Tabla1[[CODIGO CONCATENADO ]],[1]!Tabla1[COSTO],,0,-1),"")</f>
        <v>75</v>
      </c>
      <c r="H730" s="21">
        <f>+IFERROR([1]!INVENTARIO[[#This Row],[STOCK (BALANCE)]]*[1]!INVENTARIO[[#This Row],[COSTO UNITARIO]],"")</f>
        <v>1050</v>
      </c>
    </row>
    <row r="731" spans="1:8" x14ac:dyDescent="0.25">
      <c r="A731" s="12">
        <f>IFERROR(_xlfn.XLOOKUP([1]!INVENTARIO[[#This Row],[CODIGO CONCATENADO]],[1]!Tabla1[[CODIGO CONCATENADO ]],[1]!Tabla1[FECHA],,0,-1),"")</f>
        <v>44519</v>
      </c>
      <c r="B731" s="12">
        <f>IFERROR(_xlfn.XLOOKUP([1]!INVENTARIO[[#This Row],[CODIGO CONCATENADO]],[1]!Tabla1[[CODIGO CONCATENADO ]],[1]!Tabla1[FECHA],,0,-1),"")</f>
        <v>44519</v>
      </c>
      <c r="C731" s="13" t="str">
        <f>+[1]!Tabla3[[#This Row],[Secuencia]]</f>
        <v>MG0137</v>
      </c>
      <c r="D731" s="14" t="str">
        <f>+[1]!Tabla3[[#This Row],[Descripcion]]</f>
        <v>TINTA GOTERO VERDE  (PARA SELLOS) ARTESCO</v>
      </c>
      <c r="E731" s="13" t="str">
        <f>+[1]!Tabla3[[#This Row],[Unidad de medida]]</f>
        <v>FRASCO</v>
      </c>
      <c r="F731" s="15">
        <f>+[1]!INVENTARIO[[#This Row],[CANTIDAD INICIAL]]+[1]!INVENTARIO[[#This Row],[ENTRADAS]]-[1]!INVENTARIO[[#This Row],[SALIDAS]]+[1]!INVENTARIO[[#This Row],[AJUSTES]]</f>
        <v>6</v>
      </c>
      <c r="G731" s="16">
        <f>IFERROR(_xlfn.XLOOKUP([1]!INVENTARIO[[#This Row],[CODIGO CONCATENADO]],[1]!Tabla1[[CODIGO CONCATENADO ]],[1]!Tabla1[COSTO],,0,-1),"")</f>
        <v>65</v>
      </c>
      <c r="H731" s="16">
        <f>+IFERROR([1]!INVENTARIO[[#This Row],[STOCK (BALANCE)]]*[1]!INVENTARIO[[#This Row],[COSTO UNITARIO]],"")</f>
        <v>390</v>
      </c>
    </row>
    <row r="732" spans="1:8" x14ac:dyDescent="0.25">
      <c r="A732" s="17">
        <f>IFERROR(_xlfn.XLOOKUP([1]!INVENTARIO[[#This Row],[CODIGO CONCATENADO]],[1]!Tabla1[[CODIGO CONCATENADO ]],[1]!Tabla1[FECHA],,0,-1),"")</f>
        <v>44505</v>
      </c>
      <c r="B732" s="17">
        <f>IFERROR(_xlfn.XLOOKUP([1]!INVENTARIO[[#This Row],[CODIGO CONCATENADO]],[1]!Tabla1[[CODIGO CONCATENADO ]],[1]!Tabla1[FECHA],,0,-1),"")</f>
        <v>44505</v>
      </c>
      <c r="C732" s="18" t="str">
        <f>+[1]!Tabla3[[#This Row],[Secuencia]]</f>
        <v>MG0138</v>
      </c>
      <c r="D732" s="19" t="str">
        <f>+[1]!Tabla3[[#This Row],[Descripcion]]</f>
        <v>TRITURADORA SWINGLINE DE 12 HOJA</v>
      </c>
      <c r="E732" s="18" t="str">
        <f>+[1]!Tabla3[[#This Row],[Unidad de medida]]</f>
        <v>UNIDADES</v>
      </c>
      <c r="F732" s="20">
        <f>+[1]!INVENTARIO[[#This Row],[CANTIDAD INICIAL]]+[1]!INVENTARIO[[#This Row],[ENTRADAS]]-[1]!INVENTARIO[[#This Row],[SALIDAS]]+[1]!INVENTARIO[[#This Row],[AJUSTES]]</f>
        <v>0</v>
      </c>
      <c r="G732" s="21">
        <f>IFERROR(_xlfn.XLOOKUP([1]!INVENTARIO[[#This Row],[CODIGO CONCATENADO]],[1]!Tabla1[[CODIGO CONCATENADO ]],[1]!Tabla1[COSTO],,0,-1),"")</f>
        <v>7627.11</v>
      </c>
      <c r="H732" s="21">
        <f>+IFERROR([1]!INVENTARIO[[#This Row],[STOCK (BALANCE)]]*[1]!INVENTARIO[[#This Row],[COSTO UNITARIO]],"")</f>
        <v>0</v>
      </c>
    </row>
    <row r="733" spans="1:8" x14ac:dyDescent="0.25">
      <c r="A733" s="12">
        <f>IFERROR(_xlfn.XLOOKUP([1]!INVENTARIO[[#This Row],[CODIGO CONCATENADO]],[1]!Tabla1[[CODIGO CONCATENADO ]],[1]!Tabla1[FECHA],,0,-1),"")</f>
        <v>44286</v>
      </c>
      <c r="B733" s="12">
        <f>IFERROR(_xlfn.XLOOKUP([1]!INVENTARIO[[#This Row],[CODIGO CONCATENADO]],[1]!Tabla1[[CODIGO CONCATENADO ]],[1]!Tabla1[FECHA],,0,-1),"")</f>
        <v>44286</v>
      </c>
      <c r="C733" s="13" t="str">
        <f>+[1]!Tabla3[[#This Row],[Secuencia]]</f>
        <v>MG0139</v>
      </c>
      <c r="D733" s="14" t="str">
        <f>+[1]!Tabla3[[#This Row],[Descripcion]]</f>
        <v>ZAFACON PARA OFICINA DE METAL 265X266</v>
      </c>
      <c r="E733" s="13" t="str">
        <f>+[1]!Tabla3[[#This Row],[Unidad de medida]]</f>
        <v>UNIDAD</v>
      </c>
      <c r="F733" s="15">
        <f>+[1]!INVENTARIO[[#This Row],[CANTIDAD INICIAL]]+[1]!INVENTARIO[[#This Row],[ENTRADAS]]-[1]!INVENTARIO[[#This Row],[SALIDAS]]+[1]!INVENTARIO[[#This Row],[AJUSTES]]</f>
        <v>0</v>
      </c>
      <c r="G733" s="16">
        <f>IFERROR(_xlfn.XLOOKUP([1]!INVENTARIO[[#This Row],[CODIGO CONCATENADO]],[1]!Tabla1[[CODIGO CONCATENADO ]],[1]!Tabla1[COSTO],,0,-1),"")</f>
        <v>250</v>
      </c>
      <c r="H733" s="16">
        <f>+IFERROR([1]!INVENTARIO[[#This Row],[STOCK (BALANCE)]]*[1]!INVENTARIO[[#This Row],[COSTO UNITARIO]],"")</f>
        <v>0</v>
      </c>
    </row>
    <row r="734" spans="1:8" ht="30" x14ac:dyDescent="0.25">
      <c r="A734" s="17">
        <f>IFERROR(_xlfn.XLOOKUP([1]!INVENTARIO[[#This Row],[CODIGO CONCATENADO]],[1]!Tabla1[[CODIGO CONCATENADO ]],[1]!Tabla1[FECHA],,0,-1),"")</f>
        <v>44676</v>
      </c>
      <c r="B734" s="17">
        <f>IFERROR(_xlfn.XLOOKUP([1]!INVENTARIO[[#This Row],[CODIGO CONCATENADO]],[1]!Tabla1[[CODIGO CONCATENADO ]],[1]!Tabla1[FECHA],,0,-1),"")</f>
        <v>44676</v>
      </c>
      <c r="C734" s="18" t="str">
        <f>+[1]!Tabla3[[#This Row],[Secuencia]]</f>
        <v>MG0140</v>
      </c>
      <c r="D734" s="19" t="str">
        <f>+[1]!Tabla3[[#This Row],[Descripcion]]</f>
        <v>CAJAS GENERICAS PARA ARCHIVAR POINTER 24X10X15</v>
      </c>
      <c r="E734" s="18" t="str">
        <f>+[1]!Tabla3[[#This Row],[Unidad de medida]]</f>
        <v>UNIDAD</v>
      </c>
      <c r="F734" s="20">
        <f>+[1]!INVENTARIO[[#This Row],[CANTIDAD INICIAL]]+[1]!INVENTARIO[[#This Row],[ENTRADAS]]-[1]!INVENTARIO[[#This Row],[SALIDAS]]+[1]!INVENTARIO[[#This Row],[AJUSTES]]</f>
        <v>453</v>
      </c>
      <c r="G734" s="21">
        <f>IFERROR(_xlfn.XLOOKUP([1]!INVENTARIO[[#This Row],[CODIGO CONCATENADO]],[1]!Tabla1[[CODIGO CONCATENADO ]],[1]!Tabla1[COSTO],,0,-1),"")</f>
        <v>178</v>
      </c>
      <c r="H734" s="21">
        <f>+IFERROR([1]!INVENTARIO[[#This Row],[STOCK (BALANCE)]]*[1]!INVENTARIO[[#This Row],[COSTO UNITARIO]],"")</f>
        <v>80634</v>
      </c>
    </row>
    <row r="735" spans="1:8" x14ac:dyDescent="0.25">
      <c r="A735" s="12">
        <f>IFERROR(_xlfn.XLOOKUP([1]!INVENTARIO[[#This Row],[CODIGO CONCATENADO]],[1]!Tabla1[[CODIGO CONCATENADO ]],[1]!Tabla1[FECHA],,0,-1),"")</f>
        <v>44676</v>
      </c>
      <c r="B735" s="12">
        <f>IFERROR(_xlfn.XLOOKUP([1]!INVENTARIO[[#This Row],[CODIGO CONCATENADO]],[1]!Tabla1[[CODIGO CONCATENADO ]],[1]!Tabla1[FECHA],,0,-1),"")</f>
        <v>44676</v>
      </c>
      <c r="C735" s="13" t="str">
        <f>+[1]!Tabla3[[#This Row],[Secuencia]]</f>
        <v>MG0141</v>
      </c>
      <c r="D735" s="14" t="str">
        <f>+[1]!Tabla3[[#This Row],[Descripcion]]</f>
        <v>ROTAFOLIO PORTATIL CON TRIPODE</v>
      </c>
      <c r="E735" s="13" t="str">
        <f>+[1]!Tabla3[[#This Row],[Unidad de medida]]</f>
        <v>UNIDAD</v>
      </c>
      <c r="F735" s="15">
        <f>+[1]!INVENTARIO[[#This Row],[CANTIDAD INICIAL]]+[1]!INVENTARIO[[#This Row],[ENTRADAS]]-[1]!INVENTARIO[[#This Row],[SALIDAS]]+[1]!INVENTARIO[[#This Row],[AJUSTES]]</f>
        <v>0</v>
      </c>
      <c r="G735" s="16">
        <f>IFERROR(_xlfn.XLOOKUP([1]!INVENTARIO[[#This Row],[CODIGO CONCATENADO]],[1]!Tabla1[[CODIGO CONCATENADO ]],[1]!Tabla1[COSTO],,0,-1),"")</f>
        <v>4600</v>
      </c>
      <c r="H735" s="16">
        <f>+IFERROR([1]!INVENTARIO[[#This Row],[STOCK (BALANCE)]]*[1]!INVENTARIO[[#This Row],[COSTO UNITARIO]],"")</f>
        <v>0</v>
      </c>
    </row>
    <row r="736" spans="1:8" x14ac:dyDescent="0.25">
      <c r="A736" s="17">
        <f>IFERROR(_xlfn.XLOOKUP([1]!INVENTARIO[[#This Row],[CODIGO CONCATENADO]],[1]!Tabla1[[CODIGO CONCATENADO ]],[1]!Tabla1[FECHA],,0,-1),"")</f>
        <v>44676</v>
      </c>
      <c r="B736" s="17">
        <f>IFERROR(_xlfn.XLOOKUP([1]!INVENTARIO[[#This Row],[CODIGO CONCATENADO]],[1]!Tabla1[[CODIGO CONCATENADO ]],[1]!Tabla1[FECHA],,0,-1),"")</f>
        <v>44676</v>
      </c>
      <c r="C736" s="18" t="str">
        <f>+[1]!Tabla3[[#This Row],[Secuencia]]</f>
        <v>MG0142</v>
      </c>
      <c r="D736" s="19" t="str">
        <f>+[1]!Tabla3[[#This Row],[Descripcion]]</f>
        <v xml:space="preserve">RESMA DE CARTONITE 8 1/2 X 11 </v>
      </c>
      <c r="E736" s="18" t="str">
        <f>+[1]!Tabla3[[#This Row],[Unidad de medida]]</f>
        <v>RESMA</v>
      </c>
      <c r="F736" s="20">
        <f>+[1]!INVENTARIO[[#This Row],[CANTIDAD INICIAL]]+[1]!INVENTARIO[[#This Row],[ENTRADAS]]-[1]!INVENTARIO[[#This Row],[SALIDAS]]+[1]!INVENTARIO[[#This Row],[AJUSTES]]</f>
        <v>5</v>
      </c>
      <c r="G736" s="21">
        <f>IFERROR(_xlfn.XLOOKUP([1]!INVENTARIO[[#This Row],[CODIGO CONCATENADO]],[1]!Tabla1[[CODIGO CONCATENADO ]],[1]!Tabla1[COSTO],,0,-1),"")</f>
        <v>655</v>
      </c>
      <c r="H736" s="21">
        <f>+IFERROR([1]!INVENTARIO[[#This Row],[STOCK (BALANCE)]]*[1]!INVENTARIO[[#This Row],[COSTO UNITARIO]],"")</f>
        <v>3275</v>
      </c>
    </row>
    <row r="737" spans="1:8" x14ac:dyDescent="0.25">
      <c r="A737" s="12">
        <f>IFERROR(_xlfn.XLOOKUP([1]!INVENTARIO[[#This Row],[CODIGO CONCATENADO]],[1]!Tabla1[[CODIGO CONCATENADO ]],[1]!Tabla1[FECHA],,0,-1),"")</f>
        <v>44676</v>
      </c>
      <c r="B737" s="12">
        <f>IFERROR(_xlfn.XLOOKUP([1]!INVENTARIO[[#This Row],[CODIGO CONCATENADO]],[1]!Tabla1[[CODIGO CONCATENADO ]],[1]!Tabla1[FECHA],,0,-1),"")</f>
        <v>44676</v>
      </c>
      <c r="C737" s="13" t="str">
        <f>+[1]!Tabla3[[#This Row],[Secuencia]]</f>
        <v>MG0143</v>
      </c>
      <c r="D737" s="14" t="str">
        <f>+[1]!Tabla3[[#This Row],[Descripcion]]</f>
        <v>PAPEL DE PAPELOGRAFO COLOR BLANCO</v>
      </c>
      <c r="E737" s="13" t="str">
        <f>+[1]!Tabla3[[#This Row],[Unidad de medida]]</f>
        <v>UNIDAD</v>
      </c>
      <c r="F737" s="15">
        <f>+[1]!INVENTARIO[[#This Row],[CANTIDAD INICIAL]]+[1]!INVENTARIO[[#This Row],[ENTRADAS]]-[1]!INVENTARIO[[#This Row],[SALIDAS]]+[1]!INVENTARIO[[#This Row],[AJUSTES]]</f>
        <v>0</v>
      </c>
      <c r="G737" s="16">
        <f>IFERROR(_xlfn.XLOOKUP([1]!INVENTARIO[[#This Row],[CODIGO CONCATENADO]],[1]!Tabla1[[CODIGO CONCATENADO ]],[1]!Tabla1[COSTO],,0,-1),"")</f>
        <v>467</v>
      </c>
      <c r="H737" s="16">
        <f>+IFERROR([1]!INVENTARIO[[#This Row],[STOCK (BALANCE)]]*[1]!INVENTARIO[[#This Row],[COSTO UNITARIO]],"")</f>
        <v>0</v>
      </c>
    </row>
    <row r="738" spans="1:8" x14ac:dyDescent="0.25">
      <c r="A738" s="17">
        <f>IFERROR(_xlfn.XLOOKUP([1]!INVENTARIO[[#This Row],[CODIGO CONCATENADO]],[1]!Tabla1[[CODIGO CONCATENADO ]],[1]!Tabla1[FECHA],,0,-1),"")</f>
        <v>44676</v>
      </c>
      <c r="B738" s="17">
        <f>IFERROR(_xlfn.XLOOKUP([1]!INVENTARIO[[#This Row],[CODIGO CONCATENADO]],[1]!Tabla1[[CODIGO CONCATENADO ]],[1]!Tabla1[FECHA],,0,-1),"")</f>
        <v>44676</v>
      </c>
      <c r="C738" s="18" t="str">
        <f>+[1]!Tabla3[[#This Row],[Secuencia]]</f>
        <v>MG0144</v>
      </c>
      <c r="D738" s="19" t="str">
        <f>+[1]!Tabla3[[#This Row],[Descripcion]]</f>
        <v>SACAPUNTA ELECTRICO</v>
      </c>
      <c r="E738" s="18" t="str">
        <f>+[1]!Tabla3[[#This Row],[Unidad de medida]]</f>
        <v>UNIDAD</v>
      </c>
      <c r="F738" s="20">
        <f>+[1]!INVENTARIO[[#This Row],[CANTIDAD INICIAL]]+[1]!INVENTARIO[[#This Row],[ENTRADAS]]-[1]!INVENTARIO[[#This Row],[SALIDAS]]+[1]!INVENTARIO[[#This Row],[AJUSTES]]</f>
        <v>2</v>
      </c>
      <c r="G738" s="21">
        <f>IFERROR(_xlfn.XLOOKUP([1]!INVENTARIO[[#This Row],[CODIGO CONCATENADO]],[1]!Tabla1[[CODIGO CONCATENADO ]],[1]!Tabla1[COSTO],,0,-1),"")</f>
        <v>1230</v>
      </c>
      <c r="H738" s="21">
        <f>+IFERROR([1]!INVENTARIO[[#This Row],[STOCK (BALANCE)]]*[1]!INVENTARIO[[#This Row],[COSTO UNITARIO]],"")</f>
        <v>2460</v>
      </c>
    </row>
    <row r="739" spans="1:8" x14ac:dyDescent="0.25">
      <c r="A739" s="12">
        <f>IFERROR(_xlfn.XLOOKUP([1]!INVENTARIO[[#This Row],[CODIGO CONCATENADO]],[1]!Tabla1[[CODIGO CONCATENADO ]],[1]!Tabla1[FECHA],,0,-1),"")</f>
        <v>44676</v>
      </c>
      <c r="B739" s="12">
        <f>IFERROR(_xlfn.XLOOKUP([1]!INVENTARIO[[#This Row],[CODIGO CONCATENADO]],[1]!Tabla1[[CODIGO CONCATENADO ]],[1]!Tabla1[FECHA],,0,-1),"")</f>
        <v>44676</v>
      </c>
      <c r="C739" s="13" t="str">
        <f>+[1]!Tabla3[[#This Row],[Secuencia]]</f>
        <v>MG0145</v>
      </c>
      <c r="D739" s="14" t="str">
        <f>+[1]!Tabla3[[#This Row],[Descripcion]]</f>
        <v>PEGAMENTO EN BARRA UHU</v>
      </c>
      <c r="E739" s="13" t="str">
        <f>+[1]!Tabla3[[#This Row],[Unidad de medida]]</f>
        <v>UNIDAD</v>
      </c>
      <c r="F739" s="15">
        <f>+[1]!INVENTARIO[[#This Row],[CANTIDAD INICIAL]]+[1]!INVENTARIO[[#This Row],[ENTRADAS]]-[1]!INVENTARIO[[#This Row],[SALIDAS]]+[1]!INVENTARIO[[#This Row],[AJUSTES]]</f>
        <v>91</v>
      </c>
      <c r="G739" s="16">
        <f>IFERROR(_xlfn.XLOOKUP([1]!INVENTARIO[[#This Row],[CODIGO CONCATENADO]],[1]!Tabla1[[CODIGO CONCATENADO ]],[1]!Tabla1[COSTO],,0,-1),"")</f>
        <v>64</v>
      </c>
      <c r="H739" s="16">
        <f>+IFERROR([1]!INVENTARIO[[#This Row],[STOCK (BALANCE)]]*[1]!INVENTARIO[[#This Row],[COSTO UNITARIO]],"")</f>
        <v>5824</v>
      </c>
    </row>
    <row r="740" spans="1:8" x14ac:dyDescent="0.25">
      <c r="A740" s="17">
        <f>IFERROR(_xlfn.XLOOKUP([1]!INVENTARIO[[#This Row],[CODIGO CONCATENADO]],[1]!Tabla1[[CODIGO CONCATENADO ]],[1]!Tabla1[FECHA],,0,-1),"")</f>
        <v>44650</v>
      </c>
      <c r="B740" s="17">
        <f>IFERROR(_xlfn.XLOOKUP([1]!INVENTARIO[[#This Row],[CODIGO CONCATENADO]],[1]!Tabla1[[CODIGO CONCATENADO ]],[1]!Tabla1[FECHA],,0,-1),"")</f>
        <v>44650</v>
      </c>
      <c r="C740" s="18" t="str">
        <f>+[1]!Tabla3[[#This Row],[Secuencia]]</f>
        <v>MOF0001</v>
      </c>
      <c r="D740" s="19" t="str">
        <f>+[1]!Tabla3[[#This Row],[Descripcion]]</f>
        <v>SILLA DE OFICINA ESTACION D. 0.50X0.69</v>
      </c>
      <c r="E740" s="18" t="str">
        <f>+[1]!Tabla3[[#This Row],[Unidad de medida]]</f>
        <v>UNIDAD</v>
      </c>
      <c r="F740" s="20">
        <f>+[1]!INVENTARIO[[#This Row],[CANTIDAD INICIAL]]+[1]!INVENTARIO[[#This Row],[ENTRADAS]]-[1]!INVENTARIO[[#This Row],[SALIDAS]]+[1]!INVENTARIO[[#This Row],[AJUSTES]]</f>
        <v>0</v>
      </c>
      <c r="G740" s="21">
        <f>IFERROR(_xlfn.XLOOKUP([1]!INVENTARIO[[#This Row],[CODIGO CONCATENADO]],[1]!Tabla1[[CODIGO CONCATENADO ]],[1]!Tabla1[COSTO],,0,-1),"")</f>
        <v>6353</v>
      </c>
      <c r="H740" s="21">
        <f>+IFERROR([1]!INVENTARIO[[#This Row],[STOCK (BALANCE)]]*[1]!INVENTARIO[[#This Row],[COSTO UNITARIO]],"")</f>
        <v>0</v>
      </c>
    </row>
    <row r="741" spans="1:8" x14ac:dyDescent="0.25">
      <c r="A741" s="12">
        <f>IFERROR(_xlfn.XLOOKUP([1]!INVENTARIO[[#This Row],[CODIGO CONCATENADO]],[1]!Tabla1[[CODIGO CONCATENADO ]],[1]!Tabla1[FECHA],,0,-1),"")</f>
        <v>44650</v>
      </c>
      <c r="B741" s="12">
        <f>IFERROR(_xlfn.XLOOKUP([1]!INVENTARIO[[#This Row],[CODIGO CONCATENADO]],[1]!Tabla1[[CODIGO CONCATENADO ]],[1]!Tabla1[FECHA],,0,-1),"")</f>
        <v>44650</v>
      </c>
      <c r="C741" s="13" t="str">
        <f>+[1]!Tabla3[[#This Row],[Secuencia]]</f>
        <v>MOF0002</v>
      </c>
      <c r="D741" s="14" t="str">
        <f>+[1]!Tabla3[[#This Row],[Descripcion]]</f>
        <v>BUTACAS DE VISITAS ERGONOMICAS CON BRAZO</v>
      </c>
      <c r="E741" s="13" t="str">
        <f>+[1]!Tabla3[[#This Row],[Unidad de medida]]</f>
        <v>UNIDAD</v>
      </c>
      <c r="F741" s="15">
        <f>+[1]!INVENTARIO[[#This Row],[CANTIDAD INICIAL]]+[1]!INVENTARIO[[#This Row],[ENTRADAS]]-[1]!INVENTARIO[[#This Row],[SALIDAS]]+[1]!INVENTARIO[[#This Row],[AJUSTES]]</f>
        <v>0</v>
      </c>
      <c r="G741" s="16">
        <f>IFERROR(_xlfn.XLOOKUP([1]!INVENTARIO[[#This Row],[CODIGO CONCATENADO]],[1]!Tabla1[[CODIGO CONCATENADO ]],[1]!Tabla1[COSTO],,0,-1),"")</f>
        <v>8192</v>
      </c>
      <c r="H741" s="16">
        <f>+IFERROR([1]!INVENTARIO[[#This Row],[STOCK (BALANCE)]]*[1]!INVENTARIO[[#This Row],[COSTO UNITARIO]],"")</f>
        <v>0</v>
      </c>
    </row>
    <row r="742" spans="1:8" x14ac:dyDescent="0.25">
      <c r="A742" s="17">
        <f>IFERROR(_xlfn.XLOOKUP([1]!INVENTARIO[[#This Row],[CODIGO CONCATENADO]],[1]!Tabla1[[CODIGO CONCATENADO ]],[1]!Tabla1[FECHA],,0,-1),"")</f>
        <v>44693</v>
      </c>
      <c r="B742" s="17">
        <f>IFERROR(_xlfn.XLOOKUP([1]!INVENTARIO[[#This Row],[CODIGO CONCATENADO]],[1]!Tabla1[[CODIGO CONCATENADO ]],[1]!Tabla1[FECHA],,0,-1),"")</f>
        <v>44693</v>
      </c>
      <c r="C742" s="18" t="str">
        <f>+[1]!Tabla3[[#This Row],[Secuencia]]</f>
        <v>MOF0003</v>
      </c>
      <c r="D742" s="19" t="str">
        <f>+[1]!Tabla3[[#This Row],[Descripcion]]</f>
        <v>ESCRITORIO DE 28"X48" LINEA CUBE DE FORM</v>
      </c>
      <c r="E742" s="18" t="str">
        <f>+[1]!Tabla3[[#This Row],[Unidad de medida]]</f>
        <v>UNIDAD</v>
      </c>
      <c r="F742" s="20">
        <f>+[1]!INVENTARIO[[#This Row],[CANTIDAD INICIAL]]+[1]!INVENTARIO[[#This Row],[ENTRADAS]]-[1]!INVENTARIO[[#This Row],[SALIDAS]]+[1]!INVENTARIO[[#This Row],[AJUSTES]]</f>
        <v>0</v>
      </c>
      <c r="G742" s="21">
        <f>IFERROR(_xlfn.XLOOKUP([1]!INVENTARIO[[#This Row],[CODIGO CONCATENADO]],[1]!Tabla1[[CODIGO CONCATENADO ]],[1]!Tabla1[COSTO],,0,-1),"")</f>
        <v>0</v>
      </c>
      <c r="H742" s="21">
        <f>+IFERROR([1]!INVENTARIO[[#This Row],[STOCK (BALANCE)]]*[1]!INVENTARIO[[#This Row],[COSTO UNITARIO]],"")</f>
        <v>0</v>
      </c>
    </row>
    <row r="743" spans="1:8" x14ac:dyDescent="0.25">
      <c r="A743" s="12">
        <f>IFERROR(_xlfn.XLOOKUP([1]!INVENTARIO[[#This Row],[CODIGO CONCATENADO]],[1]!Tabla1[[CODIGO CONCATENADO ]],[1]!Tabla1[FECHA],,0,-1),"")</f>
        <v>44693</v>
      </c>
      <c r="B743" s="12">
        <f>IFERROR(_xlfn.XLOOKUP([1]!INVENTARIO[[#This Row],[CODIGO CONCATENADO]],[1]!Tabla1[[CODIGO CONCATENADO ]],[1]!Tabla1[FECHA],,0,-1),"")</f>
        <v>44693</v>
      </c>
      <c r="C743" s="13" t="str">
        <f>+[1]!Tabla3[[#This Row],[Secuencia]]</f>
        <v>MOF0004</v>
      </c>
      <c r="D743" s="14" t="str">
        <f>+[1]!Tabla3[[#This Row],[Descripcion]]</f>
        <v>ESCRITORIO DE 28"X55" LINEA CUBE DE FORM</v>
      </c>
      <c r="E743" s="13" t="str">
        <f>+[1]!Tabla3[[#This Row],[Unidad de medida]]</f>
        <v>UNIDAD</v>
      </c>
      <c r="F743" s="15">
        <f>+[1]!INVENTARIO[[#This Row],[CANTIDAD INICIAL]]+[1]!INVENTARIO[[#This Row],[ENTRADAS]]-[1]!INVENTARIO[[#This Row],[SALIDAS]]+[1]!INVENTARIO[[#This Row],[AJUSTES]]</f>
        <v>0</v>
      </c>
      <c r="G743" s="16">
        <f>IFERROR(_xlfn.XLOOKUP([1]!INVENTARIO[[#This Row],[CODIGO CONCATENADO]],[1]!Tabla1[[CODIGO CONCATENADO ]],[1]!Tabla1[COSTO],,0,-1),"")</f>
        <v>0</v>
      </c>
      <c r="H743" s="16">
        <f>+IFERROR([1]!INVENTARIO[[#This Row],[STOCK (BALANCE)]]*[1]!INVENTARIO[[#This Row],[COSTO UNITARIO]],"")</f>
        <v>0</v>
      </c>
    </row>
    <row r="744" spans="1:8" x14ac:dyDescent="0.25">
      <c r="A744" s="17">
        <f>IFERROR(_xlfn.XLOOKUP([1]!INVENTARIO[[#This Row],[CODIGO CONCATENADO]],[1]!Tabla1[[CODIGO CONCATENADO ]],[1]!Tabla1[FECHA],,0,-1),"")</f>
        <v>44698</v>
      </c>
      <c r="B744" s="17">
        <f>IFERROR(_xlfn.XLOOKUP([1]!INVENTARIO[[#This Row],[CODIGO CONCATENADO]],[1]!Tabla1[[CODIGO CONCATENADO ]],[1]!Tabla1[FECHA],,0,-1),"")</f>
        <v>44698</v>
      </c>
      <c r="C744" s="18" t="str">
        <f>+[1]!Tabla3[[#This Row],[Secuencia]]</f>
        <v>MOF0005</v>
      </c>
      <c r="D744" s="19" t="str">
        <f>+[1]!Tabla3[[#This Row],[Descripcion]]</f>
        <v>SILLA GERENCIAL ERGONOMICA CON CABECERA</v>
      </c>
      <c r="E744" s="18" t="str">
        <f>+[1]!Tabla3[[#This Row],[Unidad de medida]]</f>
        <v>UNIDAD</v>
      </c>
      <c r="F744" s="20">
        <f>+[1]!INVENTARIO[[#This Row],[CANTIDAD INICIAL]]+[1]!INVENTARIO[[#This Row],[ENTRADAS]]-[1]!INVENTARIO[[#This Row],[SALIDAS]]+[1]!INVENTARIO[[#This Row],[AJUSTES]]</f>
        <v>18</v>
      </c>
      <c r="G744" s="21">
        <f>IFERROR(_xlfn.XLOOKUP([1]!INVENTARIO[[#This Row],[CODIGO CONCATENADO]],[1]!Tabla1[[CODIGO CONCATENADO ]],[1]!Tabla1[COSTO],,0,-1),"")</f>
        <v>0</v>
      </c>
      <c r="H744" s="21">
        <f>+IFERROR([1]!INVENTARIO[[#This Row],[STOCK (BALANCE)]]*[1]!INVENTARIO[[#This Row],[COSTO UNITARIO]],"")</f>
        <v>0</v>
      </c>
    </row>
    <row r="745" spans="1:8" ht="30" x14ac:dyDescent="0.25">
      <c r="A745" s="12">
        <f>IFERROR(_xlfn.XLOOKUP([1]!INVENTARIO[[#This Row],[CODIGO CONCATENADO]],[1]!Tabla1[[CODIGO CONCATENADO ]],[1]!Tabla1[FECHA],,0,-1),"")</f>
        <v>44456</v>
      </c>
      <c r="B745" s="12">
        <f>IFERROR(_xlfn.XLOOKUP([1]!INVENTARIO[[#This Row],[CODIGO CONCATENADO]],[1]!Tabla1[[CODIGO CONCATENADO ]],[1]!Tabla1[FECHA],,0,-1),"")</f>
        <v>44456</v>
      </c>
      <c r="C745" s="13" t="str">
        <f>+[1]!Tabla3[[#This Row],[Secuencia]]</f>
        <v>MOS0001</v>
      </c>
      <c r="D745" s="14" t="str">
        <f>+[1]!Tabla3[[#This Row],[Descripcion]]</f>
        <v>LIBRETAS INSTITUCIONALES ANILLADAS 81/2X11 EN CARTOC CON LOGO INSTITUCIONAL</v>
      </c>
      <c r="E745" s="13" t="str">
        <f>+[1]!Tabla3[[#This Row],[Unidad de medida]]</f>
        <v>UNIDADES</v>
      </c>
      <c r="F745" s="15">
        <f>+[1]!INVENTARIO[[#This Row],[CANTIDAD INICIAL]]+[1]!INVENTARIO[[#This Row],[ENTRADAS]]-[1]!INVENTARIO[[#This Row],[SALIDAS]]+[1]!INVENTARIO[[#This Row],[AJUSTES]]</f>
        <v>0</v>
      </c>
      <c r="G745" s="16">
        <f>IFERROR(_xlfn.XLOOKUP([1]!INVENTARIO[[#This Row],[CODIGO CONCATENADO]],[1]!Tabla1[[CODIGO CONCATENADO ]],[1]!Tabla1[COSTO],,0,-1),"")</f>
        <v>234</v>
      </c>
      <c r="H745" s="16">
        <f>+IFERROR([1]!INVENTARIO[[#This Row],[STOCK (BALANCE)]]*[1]!INVENTARIO[[#This Row],[COSTO UNITARIO]],"")</f>
        <v>0</v>
      </c>
    </row>
    <row r="746" spans="1:8" x14ac:dyDescent="0.25">
      <c r="A746" s="17">
        <f>IFERROR(_xlfn.XLOOKUP([1]!INVENTARIO[[#This Row],[CODIGO CONCATENADO]],[1]!Tabla1[[CODIGO CONCATENADO ]],[1]!Tabla1[FECHA],,0,-1),"")</f>
        <v>44623</v>
      </c>
      <c r="B746" s="17">
        <f>IFERROR(_xlfn.XLOOKUP([1]!INVENTARIO[[#This Row],[CODIGO CONCATENADO]],[1]!Tabla1[[CODIGO CONCATENADO ]],[1]!Tabla1[FECHA],,0,-1),"")</f>
        <v>44623</v>
      </c>
      <c r="C746" s="18" t="str">
        <f>+[1]!Tabla3[[#This Row],[Secuencia]]</f>
        <v>MOS0002</v>
      </c>
      <c r="D746" s="19" t="str">
        <f>+[1]!Tabla3[[#This Row],[Descripcion]]</f>
        <v xml:space="preserve">MOCHILAS DE TELA IMPERMEABLE 36X42 </v>
      </c>
      <c r="E746" s="18" t="str">
        <f>+[1]!Tabla3[[#This Row],[Unidad de medida]]</f>
        <v>UNIDADES</v>
      </c>
      <c r="F746" s="20">
        <f>+[1]!INVENTARIO[[#This Row],[CANTIDAD INICIAL]]+[1]!INVENTARIO[[#This Row],[ENTRADAS]]-[1]!INVENTARIO[[#This Row],[SALIDAS]]+[1]!INVENTARIO[[#This Row],[AJUSTES]]</f>
        <v>0</v>
      </c>
      <c r="G746" s="21">
        <f>IFERROR(_xlfn.XLOOKUP([1]!INVENTARIO[[#This Row],[CODIGO CONCATENADO]],[1]!Tabla1[[CODIGO CONCATENADO ]],[1]!Tabla1[COSTO],,0,-1),"")</f>
        <v>96</v>
      </c>
      <c r="H746" s="21">
        <f>+IFERROR([1]!INVENTARIO[[#This Row],[STOCK (BALANCE)]]*[1]!INVENTARIO[[#This Row],[COSTO UNITARIO]],"")</f>
        <v>0</v>
      </c>
    </row>
    <row r="747" spans="1:8" ht="30" x14ac:dyDescent="0.25">
      <c r="A747" s="12">
        <f>IFERROR(_xlfn.XLOOKUP([1]!INVENTARIO[[#This Row],[CODIGO CONCATENADO]],[1]!Tabla1[[CODIGO CONCATENADO ]],[1]!Tabla1[FECHA],,0,-1),"")</f>
        <v>44460</v>
      </c>
      <c r="B747" s="12">
        <f>IFERROR(_xlfn.XLOOKUP([1]!INVENTARIO[[#This Row],[CODIGO CONCATENADO]],[1]!Tabla1[[CODIGO CONCATENADO ]],[1]!Tabla1[FECHA],,0,-1),"")</f>
        <v>44460</v>
      </c>
      <c r="C747" s="13" t="str">
        <f>+[1]!Tabla3[[#This Row],[Secuencia]]</f>
        <v>MOS0003</v>
      </c>
      <c r="D747" s="14" t="str">
        <f>+[1]!Tabla3[[#This Row],[Descripcion]]</f>
        <v xml:space="preserve">CAMISETAS BLANCAS DRY FIT LARGE, IMPRESAS SUBLIMADAS CON LOGO SEMANA MOVILIDAD </v>
      </c>
      <c r="E747" s="13" t="str">
        <f>+[1]!Tabla3[[#This Row],[Unidad de medida]]</f>
        <v>UNIDADES</v>
      </c>
      <c r="F747" s="15">
        <f>+[1]!INVENTARIO[[#This Row],[CANTIDAD INICIAL]]+[1]!INVENTARIO[[#This Row],[ENTRADAS]]-[1]!INVENTARIO[[#This Row],[SALIDAS]]+[1]!INVENTARIO[[#This Row],[AJUSTES]]</f>
        <v>0</v>
      </c>
      <c r="G747" s="16">
        <f>IFERROR(_xlfn.XLOOKUP([1]!INVENTARIO[[#This Row],[CODIGO CONCATENADO]],[1]!Tabla1[[CODIGO CONCATENADO ]],[1]!Tabla1[COSTO],,0,-1),"")</f>
        <v>475</v>
      </c>
      <c r="H747" s="16">
        <f>+IFERROR([1]!INVENTARIO[[#This Row],[STOCK (BALANCE)]]*[1]!INVENTARIO[[#This Row],[COSTO UNITARIO]],"")</f>
        <v>0</v>
      </c>
    </row>
    <row r="748" spans="1:8" ht="30" x14ac:dyDescent="0.25">
      <c r="A748" s="17">
        <f>IFERROR(_xlfn.XLOOKUP([1]!INVENTARIO[[#This Row],[CODIGO CONCATENADO]],[1]!Tabla1[[CODIGO CONCATENADO ]],[1]!Tabla1[FECHA],,0,-1),"")</f>
        <v>44456</v>
      </c>
      <c r="B748" s="17">
        <f>IFERROR(_xlfn.XLOOKUP([1]!INVENTARIO[[#This Row],[CODIGO CONCATENADO]],[1]!Tabla1[[CODIGO CONCATENADO ]],[1]!Tabla1[FECHA],,0,-1),"")</f>
        <v>44456</v>
      </c>
      <c r="C748" s="18" t="str">
        <f>+[1]!Tabla3[[#This Row],[Secuencia]]</f>
        <v>MOS0004</v>
      </c>
      <c r="D748" s="19" t="str">
        <f>+[1]!Tabla3[[#This Row],[Descripcion]]</f>
        <v>BANNER GENERICO MOVILIDAD SOSTENIBLE FULL COLOR CON BASE "ROLL UP"</v>
      </c>
      <c r="E748" s="18" t="str">
        <f>+[1]!Tabla3[[#This Row],[Unidad de medida]]</f>
        <v>UNIDADES</v>
      </c>
      <c r="F748" s="20">
        <f>+[1]!INVENTARIO[[#This Row],[CANTIDAD INICIAL]]+[1]!INVENTARIO[[#This Row],[ENTRADAS]]-[1]!INVENTARIO[[#This Row],[SALIDAS]]+[1]!INVENTARIO[[#This Row],[AJUSTES]]</f>
        <v>0</v>
      </c>
      <c r="G748" s="21">
        <f>IFERROR(_xlfn.XLOOKUP([1]!INVENTARIO[[#This Row],[CODIGO CONCATENADO]],[1]!Tabla1[[CODIGO CONCATENADO ]],[1]!Tabla1[COSTO],,0,-1),"")</f>
        <v>5500</v>
      </c>
      <c r="H748" s="21">
        <f>+IFERROR([1]!INVENTARIO[[#This Row],[STOCK (BALANCE)]]*[1]!INVENTARIO[[#This Row],[COSTO UNITARIO]],"")</f>
        <v>0</v>
      </c>
    </row>
    <row r="749" spans="1:8" ht="30" x14ac:dyDescent="0.25">
      <c r="A749" s="12">
        <f>IFERROR(_xlfn.XLOOKUP([1]!INVENTARIO[[#This Row],[CODIGO CONCATENADO]],[1]!Tabla1[[CODIGO CONCATENADO ]],[1]!Tabla1[FECHA],,0,-1),"")</f>
        <v>44456</v>
      </c>
      <c r="B749" s="12">
        <f>IFERROR(_xlfn.XLOOKUP([1]!INVENTARIO[[#This Row],[CODIGO CONCATENADO]],[1]!Tabla1[[CODIGO CONCATENADO ]],[1]!Tabla1[FECHA],,0,-1),"")</f>
        <v>44456</v>
      </c>
      <c r="C749" s="13" t="str">
        <f>+[1]!Tabla3[[#This Row],[Secuencia]]</f>
        <v>MOS0005</v>
      </c>
      <c r="D749" s="14" t="str">
        <f>+[1]!Tabla3[[#This Row],[Descripcion]]</f>
        <v>IMPRESO INSTITUCIONAL CON BASE, MEDIDA 30X70 PULGADAS</v>
      </c>
      <c r="E749" s="13" t="str">
        <f>+[1]!Tabla3[[#This Row],[Unidad de medida]]</f>
        <v>UNIDADES</v>
      </c>
      <c r="F749" s="15">
        <f>+[1]!INVENTARIO[[#This Row],[CANTIDAD INICIAL]]+[1]!INVENTARIO[[#This Row],[ENTRADAS]]-[1]!INVENTARIO[[#This Row],[SALIDAS]]+[1]!INVENTARIO[[#This Row],[AJUSTES]]</f>
        <v>3</v>
      </c>
      <c r="G749" s="16">
        <f>IFERROR(_xlfn.XLOOKUP([1]!INVENTARIO[[#This Row],[CODIGO CONCATENADO]],[1]!Tabla1[[CODIGO CONCATENADO ]],[1]!Tabla1[COSTO],,0,-1),"")</f>
        <v>5500</v>
      </c>
      <c r="H749" s="16">
        <f>+IFERROR([1]!INVENTARIO[[#This Row],[STOCK (BALANCE)]]*[1]!INVENTARIO[[#This Row],[COSTO UNITARIO]],"")</f>
        <v>16500</v>
      </c>
    </row>
    <row r="750" spans="1:8" ht="30" x14ac:dyDescent="0.25">
      <c r="A750" s="17">
        <f>IFERROR(_xlfn.XLOOKUP([1]!INVENTARIO[[#This Row],[CODIGO CONCATENADO]],[1]!Tabla1[[CODIGO CONCATENADO ]],[1]!Tabla1[FECHA],,0,-1),"")</f>
        <v>44456</v>
      </c>
      <c r="B750" s="17">
        <f>IFERROR(_xlfn.XLOOKUP([1]!INVENTARIO[[#This Row],[CODIGO CONCATENADO]],[1]!Tabla1[[CODIGO CONCATENADO ]],[1]!Tabla1[FECHA],,0,-1),"")</f>
        <v>44456</v>
      </c>
      <c r="C750" s="18" t="str">
        <f>+[1]!Tabla3[[#This Row],[Secuencia]]</f>
        <v>MOS0006</v>
      </c>
      <c r="D750" s="19" t="str">
        <f>+[1]!Tabla3[[#This Row],[Descripcion]]</f>
        <v>TERMOS DE AGUA PLASTICOS TRANSPARENTES CON LOGO INSTITUCIONAL 16 ONZAS</v>
      </c>
      <c r="E750" s="18" t="str">
        <f>+[1]!Tabla3[[#This Row],[Unidad de medida]]</f>
        <v>UNIDADES</v>
      </c>
      <c r="F750" s="20">
        <f>+[1]!INVENTARIO[[#This Row],[CANTIDAD INICIAL]]+[1]!INVENTARIO[[#This Row],[ENTRADAS]]-[1]!INVENTARIO[[#This Row],[SALIDAS]]+[1]!INVENTARIO[[#This Row],[AJUSTES]]</f>
        <v>0</v>
      </c>
      <c r="G750" s="21">
        <f>IFERROR(_xlfn.XLOOKUP([1]!INVENTARIO[[#This Row],[CODIGO CONCATENADO]],[1]!Tabla1[[CODIGO CONCATENADO ]],[1]!Tabla1[COSTO],,0,-1),"")</f>
        <v>560</v>
      </c>
      <c r="H750" s="21">
        <f>+IFERROR([1]!INVENTARIO[[#This Row],[STOCK (BALANCE)]]*[1]!INVENTARIO[[#This Row],[COSTO UNITARIO]],"")</f>
        <v>0</v>
      </c>
    </row>
    <row r="751" spans="1:8" x14ac:dyDescent="0.25">
      <c r="A751" s="12">
        <f>IFERROR(_xlfn.XLOOKUP([1]!INVENTARIO[[#This Row],[CODIGO CONCATENADO]],[1]!Tabla1[[CODIGO CONCATENADO ]],[1]!Tabla1[FECHA],,0,-1),"")</f>
        <v>44456</v>
      </c>
      <c r="B751" s="12">
        <f>IFERROR(_xlfn.XLOOKUP([1]!INVENTARIO[[#This Row],[CODIGO CONCATENADO]],[1]!Tabla1[[CODIGO CONCATENADO ]],[1]!Tabla1[FECHA],,0,-1),"")</f>
        <v>44456</v>
      </c>
      <c r="C751" s="13" t="str">
        <f>+[1]!Tabla3[[#This Row],[Secuencia]]</f>
        <v>MOS0007</v>
      </c>
      <c r="D751" s="14" t="str">
        <f>+[1]!Tabla3[[#This Row],[Descripcion]]</f>
        <v>VISERAS DEPORTI VAS PARA NIÑOS</v>
      </c>
      <c r="E751" s="13" t="str">
        <f>+[1]!Tabla3[[#This Row],[Unidad de medida]]</f>
        <v>UNIDADES</v>
      </c>
      <c r="F751" s="15">
        <f>+[1]!INVENTARIO[[#This Row],[CANTIDAD INICIAL]]+[1]!INVENTARIO[[#This Row],[ENTRADAS]]-[1]!INVENTARIO[[#This Row],[SALIDAS]]+[1]!INVENTARIO[[#This Row],[AJUSTES]]</f>
        <v>50</v>
      </c>
      <c r="G751" s="16">
        <f>IFERROR(_xlfn.XLOOKUP([1]!INVENTARIO[[#This Row],[CODIGO CONCATENADO]],[1]!Tabla1[[CODIGO CONCATENADO ]],[1]!Tabla1[COSTO],,0,-1),"")</f>
        <v>205</v>
      </c>
      <c r="H751" s="16">
        <f>+IFERROR([1]!INVENTARIO[[#This Row],[STOCK (BALANCE)]]*[1]!INVENTARIO[[#This Row],[COSTO UNITARIO]],"")</f>
        <v>10250</v>
      </c>
    </row>
    <row r="752" spans="1:8" x14ac:dyDescent="0.25">
      <c r="A752" s="17">
        <f>IFERROR(_xlfn.XLOOKUP([1]!INVENTARIO[[#This Row],[CODIGO CONCATENADO]],[1]!Tabla1[[CODIGO CONCATENADO ]],[1]!Tabla1[FECHA],,0,-1),"")</f>
        <v>44734</v>
      </c>
      <c r="B752" s="17">
        <f>IFERROR(_xlfn.XLOOKUP([1]!INVENTARIO[[#This Row],[CODIGO CONCATENADO]],[1]!Tabla1[[CODIGO CONCATENADO ]],[1]!Tabla1[FECHA],,0,-1),"")</f>
        <v>44734</v>
      </c>
      <c r="C752" s="18" t="str">
        <f>+[1]!Tabla3[[#This Row],[Secuencia]]</f>
        <v>MOS0008</v>
      </c>
      <c r="D752" s="19" t="str">
        <f>+[1]!Tabla3[[#This Row],[Descripcion]]</f>
        <v>GORRAS CON LOGO INSTITUCIONAL</v>
      </c>
      <c r="E752" s="18" t="str">
        <f>+[1]!Tabla3[[#This Row],[Unidad de medida]]</f>
        <v>UNIDADES</v>
      </c>
      <c r="F752" s="20">
        <f>+[1]!INVENTARIO[[#This Row],[CANTIDAD INICIAL]]+[1]!INVENTARIO[[#This Row],[ENTRADAS]]-[1]!INVENTARIO[[#This Row],[SALIDAS]]+[1]!INVENTARIO[[#This Row],[AJUSTES]]</f>
        <v>250</v>
      </c>
      <c r="G752" s="21">
        <f>IFERROR(_xlfn.XLOOKUP([1]!INVENTARIO[[#This Row],[CODIGO CONCATENADO]],[1]!Tabla1[[CODIGO CONCATENADO ]],[1]!Tabla1[COSTO],,0,-1),"")</f>
        <v>300</v>
      </c>
      <c r="H752" s="21">
        <f>+IFERROR([1]!INVENTARIO[[#This Row],[STOCK (BALANCE)]]*[1]!INVENTARIO[[#This Row],[COSTO UNITARIO]],"")</f>
        <v>75000</v>
      </c>
    </row>
    <row r="753" spans="1:8" x14ac:dyDescent="0.25">
      <c r="A753" s="12">
        <f>IFERROR(_xlfn.XLOOKUP([1]!INVENTARIO[[#This Row],[CODIGO CONCATENADO]],[1]!Tabla1[[CODIGO CONCATENADO ]],[1]!Tabla1[FECHA],,0,-1),"")</f>
        <v>44697</v>
      </c>
      <c r="B753" s="12">
        <f>IFERROR(_xlfn.XLOOKUP([1]!INVENTARIO[[#This Row],[CODIGO CONCATENADO]],[1]!Tabla1[[CODIGO CONCATENADO ]],[1]!Tabla1[FECHA],,0,-1),"")</f>
        <v>44697</v>
      </c>
      <c r="C753" s="13" t="str">
        <f>+[1]!Tabla3[[#This Row],[Secuencia]]</f>
        <v>MOS0009</v>
      </c>
      <c r="D753" s="14" t="str">
        <f>+[1]!Tabla3[[#This Row],[Descripcion]]</f>
        <v>CAR SEAT (SILLA DE RETENCION GRUPO 0+)</v>
      </c>
      <c r="E753" s="13" t="str">
        <f>+[1]!Tabla3[[#This Row],[Unidad de medida]]</f>
        <v>UNIDAD</v>
      </c>
      <c r="F753" s="15">
        <f>+[1]!INVENTARIO[[#This Row],[CANTIDAD INICIAL]]+[1]!INVENTARIO[[#This Row],[ENTRADAS]]-[1]!INVENTARIO[[#This Row],[SALIDAS]]+[1]!INVENTARIO[[#This Row],[AJUSTES]]</f>
        <v>0</v>
      </c>
      <c r="G753" s="16">
        <f>IFERROR(_xlfn.XLOOKUP([1]!INVENTARIO[[#This Row],[CODIGO CONCATENADO]],[1]!Tabla1[[CODIGO CONCATENADO ]],[1]!Tabla1[COSTO],,0,-1),"")</f>
        <v>14986</v>
      </c>
      <c r="H753" s="16">
        <f>+IFERROR([1]!INVENTARIO[[#This Row],[STOCK (BALANCE)]]*[1]!INVENTARIO[[#This Row],[COSTO UNITARIO]],"")</f>
        <v>0</v>
      </c>
    </row>
    <row r="754" spans="1:8" ht="30" x14ac:dyDescent="0.25">
      <c r="A754" s="17">
        <f>IFERROR(_xlfn.XLOOKUP([1]!INVENTARIO[[#This Row],[CODIGO CONCATENADO]],[1]!Tabla1[[CODIGO CONCATENADO ]],[1]!Tabla1[FECHA],,0,-1),"")</f>
        <v>44712</v>
      </c>
      <c r="B754" s="17">
        <f>IFERROR(_xlfn.XLOOKUP([1]!INVENTARIO[[#This Row],[CODIGO CONCATENADO]],[1]!Tabla1[[CODIGO CONCATENADO ]],[1]!Tabla1[FECHA],,0,-1),"")</f>
        <v>44712</v>
      </c>
      <c r="C754" s="18" t="str">
        <f>+[1]!Tabla3[[#This Row],[Secuencia]]</f>
        <v>MOS0010</v>
      </c>
      <c r="D754" s="19" t="str">
        <f>+[1]!Tabla3[[#This Row],[Descripcion]]</f>
        <v>PLANTILLAS PARA URBANISMO TACTICO. MATERAL DE CARTON</v>
      </c>
      <c r="E754" s="18" t="str">
        <f>+[1]!Tabla3[[#This Row],[Unidad de medida]]</f>
        <v>UNIDAD</v>
      </c>
      <c r="F754" s="20">
        <f>+[1]!INVENTARIO[[#This Row],[CANTIDAD INICIAL]]+[1]!INVENTARIO[[#This Row],[ENTRADAS]]-[1]!INVENTARIO[[#This Row],[SALIDAS]]+[1]!INVENTARIO[[#This Row],[AJUSTES]]</f>
        <v>0</v>
      </c>
      <c r="G754" s="21">
        <f>IFERROR(_xlfn.XLOOKUP([1]!INVENTARIO[[#This Row],[CODIGO CONCATENADO]],[1]!Tabla1[[CODIGO CONCATENADO ]],[1]!Tabla1[COSTO],,0,-1),"")</f>
        <v>400</v>
      </c>
      <c r="H754" s="21">
        <f>+IFERROR([1]!INVENTARIO[[#This Row],[STOCK (BALANCE)]]*[1]!INVENTARIO[[#This Row],[COSTO UNITARIO]],"")</f>
        <v>0</v>
      </c>
    </row>
    <row r="755" spans="1:8" x14ac:dyDescent="0.25">
      <c r="A755" s="12">
        <f>IFERROR(_xlfn.XLOOKUP([1]!INVENTARIO[[#This Row],[CODIGO CONCATENADO]],[1]!Tabla1[[CODIGO CONCATENADO ]],[1]!Tabla1[FECHA],,0,-1),"")</f>
        <v>44147</v>
      </c>
      <c r="B755" s="12">
        <f>IFERROR(_xlfn.XLOOKUP([1]!INVENTARIO[[#This Row],[CODIGO CONCATENADO]],[1]!Tabla1[[CODIGO CONCATENADO ]],[1]!Tabla1[FECHA],,0,-1),"")</f>
        <v>44147</v>
      </c>
      <c r="C755" s="13" t="str">
        <f>+[1]!Tabla3[[#This Row],[Secuencia]]</f>
        <v>PIN0001</v>
      </c>
      <c r="D755" s="14" t="str">
        <f>+[1]!Tabla3[[#This Row],[Descripcion]]</f>
        <v xml:space="preserve">BANDEJA DE PINTURA PLASTICA </v>
      </c>
      <c r="E755" s="13" t="str">
        <f>+[1]!Tabla3[[#This Row],[Unidad de medida]]</f>
        <v>UNIDAD</v>
      </c>
      <c r="F755" s="15">
        <f>+[1]!INVENTARIO[[#This Row],[CANTIDAD INICIAL]]+[1]!INVENTARIO[[#This Row],[ENTRADAS]]-[1]!INVENTARIO[[#This Row],[SALIDAS]]+[1]!INVENTARIO[[#This Row],[AJUSTES]]</f>
        <v>0</v>
      </c>
      <c r="G755" s="16">
        <f>IFERROR(_xlfn.XLOOKUP([1]!INVENTARIO[[#This Row],[CODIGO CONCATENADO]],[1]!Tabla1[[CODIGO CONCATENADO ]],[1]!Tabla1[COSTO],,0,-1),"")</f>
        <v>45.76</v>
      </c>
      <c r="H755" s="16">
        <f>+IFERROR([1]!INVENTARIO[[#This Row],[STOCK (BALANCE)]]*[1]!INVENTARIO[[#This Row],[COSTO UNITARIO]],"")</f>
        <v>0</v>
      </c>
    </row>
    <row r="756" spans="1:8" x14ac:dyDescent="0.25">
      <c r="A756" s="17">
        <f>IFERROR(_xlfn.XLOOKUP([1]!INVENTARIO[[#This Row],[CODIGO CONCATENADO]],[1]!Tabla1[[CODIGO CONCATENADO ]],[1]!Tabla1[FECHA],,0,-1),"")</f>
        <v>44699</v>
      </c>
      <c r="B756" s="17">
        <f>IFERROR(_xlfn.XLOOKUP([1]!INVENTARIO[[#This Row],[CODIGO CONCATENADO]],[1]!Tabla1[[CODIGO CONCATENADO ]],[1]!Tabla1[FECHA],,0,-1),"")</f>
        <v>44699</v>
      </c>
      <c r="C756" s="18" t="str">
        <f>+[1]!Tabla3[[#This Row],[Secuencia]]</f>
        <v>PIN0002</v>
      </c>
      <c r="D756" s="19" t="str">
        <f>+[1]!Tabla3[[#This Row],[Descripcion]]</f>
        <v xml:space="preserve">BANDEJA DE PINTURA PLASTICA </v>
      </c>
      <c r="E756" s="18" t="str">
        <f>+[1]!Tabla3[[#This Row],[Unidad de medida]]</f>
        <v>UNIDAD</v>
      </c>
      <c r="F756" s="20">
        <f>+[1]!INVENTARIO[[#This Row],[CANTIDAD INICIAL]]+[1]!INVENTARIO[[#This Row],[ENTRADAS]]-[1]!INVENTARIO[[#This Row],[SALIDAS]]+[1]!INVENTARIO[[#This Row],[AJUSTES]]</f>
        <v>5</v>
      </c>
      <c r="G756" s="21">
        <f>IFERROR(_xlfn.XLOOKUP([1]!INVENTARIO[[#This Row],[CODIGO CONCATENADO]],[1]!Tabla1[[CODIGO CONCATENADO ]],[1]!Tabla1[COSTO],,0,-1),"")</f>
        <v>115</v>
      </c>
      <c r="H756" s="21">
        <f>+IFERROR([1]!INVENTARIO[[#This Row],[STOCK (BALANCE)]]*[1]!INVENTARIO[[#This Row],[COSTO UNITARIO]],"")</f>
        <v>575</v>
      </c>
    </row>
    <row r="757" spans="1:8" x14ac:dyDescent="0.25">
      <c r="A757" s="12">
        <f>IFERROR(_xlfn.XLOOKUP([1]!INVENTARIO[[#This Row],[CODIGO CONCATENADO]],[1]!Tabla1[[CODIGO CONCATENADO ]],[1]!Tabla1[FECHA],,0,-1),"")</f>
        <v>44701</v>
      </c>
      <c r="B757" s="12">
        <f>IFERROR(_xlfn.XLOOKUP([1]!INVENTARIO[[#This Row],[CODIGO CONCATENADO]],[1]!Tabla1[[CODIGO CONCATENADO ]],[1]!Tabla1[FECHA],,0,-1),"")</f>
        <v>44701</v>
      </c>
      <c r="C757" s="13" t="str">
        <f>+[1]!Tabla3[[#This Row],[Secuencia]]</f>
        <v>PIN0003</v>
      </c>
      <c r="D757" s="14" t="str">
        <f>+[1]!Tabla3[[#This Row],[Descripcion]]</f>
        <v>BROCHA No.1 TRUPPER</v>
      </c>
      <c r="E757" s="13" t="str">
        <f>+[1]!Tabla3[[#This Row],[Unidad de medida]]</f>
        <v>UNIDAD</v>
      </c>
      <c r="F757" s="15">
        <f>+[1]!INVENTARIO[[#This Row],[CANTIDAD INICIAL]]+[1]!INVENTARIO[[#This Row],[ENTRADAS]]-[1]!INVENTARIO[[#This Row],[SALIDAS]]+[1]!INVENTARIO[[#This Row],[AJUSTES]]</f>
        <v>9</v>
      </c>
      <c r="G757" s="16">
        <f>IFERROR(_xlfn.XLOOKUP([1]!INVENTARIO[[#This Row],[CODIGO CONCATENADO]],[1]!Tabla1[[CODIGO CONCATENADO ]],[1]!Tabla1[COSTO],,0,-1),"")</f>
        <v>35</v>
      </c>
      <c r="H757" s="16">
        <f>+IFERROR([1]!INVENTARIO[[#This Row],[STOCK (BALANCE)]]*[1]!INVENTARIO[[#This Row],[COSTO UNITARIO]],"")</f>
        <v>315</v>
      </c>
    </row>
    <row r="758" spans="1:8" x14ac:dyDescent="0.25">
      <c r="A758" s="17">
        <f>IFERROR(_xlfn.XLOOKUP([1]!INVENTARIO[[#This Row],[CODIGO CONCATENADO]],[1]!Tabla1[[CODIGO CONCATENADO ]],[1]!Tabla1[FECHA],,0,-1),"")</f>
        <v>44540</v>
      </c>
      <c r="B758" s="17">
        <f>IFERROR(_xlfn.XLOOKUP([1]!INVENTARIO[[#This Row],[CODIGO CONCATENADO]],[1]!Tabla1[[CODIGO CONCATENADO ]],[1]!Tabla1[FECHA],,0,-1),"")</f>
        <v>44540</v>
      </c>
      <c r="C758" s="18" t="str">
        <f>+[1]!Tabla3[[#This Row],[Secuencia]]</f>
        <v>PIN0004</v>
      </c>
      <c r="D758" s="19" t="str">
        <f>+[1]!Tabla3[[#This Row],[Descripcion]]</f>
        <v>BROCHA No.2 TRUPPER</v>
      </c>
      <c r="E758" s="18" t="str">
        <f>+[1]!Tabla3[[#This Row],[Unidad de medida]]</f>
        <v>UNIDAD</v>
      </c>
      <c r="F758" s="20">
        <f>+[1]!INVENTARIO[[#This Row],[CANTIDAD INICIAL]]+[1]!INVENTARIO[[#This Row],[ENTRADAS]]-[1]!INVENTARIO[[#This Row],[SALIDAS]]+[1]!INVENTARIO[[#This Row],[AJUSTES]]</f>
        <v>10</v>
      </c>
      <c r="G758" s="21">
        <f>IFERROR(_xlfn.XLOOKUP([1]!INVENTARIO[[#This Row],[CODIGO CONCATENADO]],[1]!Tabla1[[CODIGO CONCATENADO ]],[1]!Tabla1[COSTO],,0,-1),"")</f>
        <v>48</v>
      </c>
      <c r="H758" s="21">
        <f>+IFERROR([1]!INVENTARIO[[#This Row],[STOCK (BALANCE)]]*[1]!INVENTARIO[[#This Row],[COSTO UNITARIO]],"")</f>
        <v>480</v>
      </c>
    </row>
    <row r="759" spans="1:8" x14ac:dyDescent="0.25">
      <c r="A759" s="12">
        <f>IFERROR(_xlfn.XLOOKUP([1]!INVENTARIO[[#This Row],[CODIGO CONCATENADO]],[1]!Tabla1[[CODIGO CONCATENADO ]],[1]!Tabla1[FECHA],,0,-1),"")</f>
        <v>44701</v>
      </c>
      <c r="B759" s="12">
        <f>IFERROR(_xlfn.XLOOKUP([1]!INVENTARIO[[#This Row],[CODIGO CONCATENADO]],[1]!Tabla1[[CODIGO CONCATENADO ]],[1]!Tabla1[FECHA],,0,-1),"")</f>
        <v>44701</v>
      </c>
      <c r="C759" s="13" t="str">
        <f>+[1]!Tabla3[[#This Row],[Secuencia]]</f>
        <v>PIN0005</v>
      </c>
      <c r="D759" s="14" t="str">
        <f>+[1]!Tabla3[[#This Row],[Descripcion]]</f>
        <v>BROCHA No.3 TRUPPER</v>
      </c>
      <c r="E759" s="13" t="str">
        <f>+[1]!Tabla3[[#This Row],[Unidad de medida]]</f>
        <v>UNIDAD</v>
      </c>
      <c r="F759" s="15">
        <f>+[1]!INVENTARIO[[#This Row],[CANTIDAD INICIAL]]+[1]!INVENTARIO[[#This Row],[ENTRADAS]]-[1]!INVENTARIO[[#This Row],[SALIDAS]]+[1]!INVENTARIO[[#This Row],[AJUSTES]]</f>
        <v>5</v>
      </c>
      <c r="G759" s="16">
        <f>IFERROR(_xlfn.XLOOKUP([1]!INVENTARIO[[#This Row],[CODIGO CONCATENADO]],[1]!Tabla1[[CODIGO CONCATENADO ]],[1]!Tabla1[COSTO],,0,-1),"")</f>
        <v>85</v>
      </c>
      <c r="H759" s="16">
        <f>+IFERROR([1]!INVENTARIO[[#This Row],[STOCK (BALANCE)]]*[1]!INVENTARIO[[#This Row],[COSTO UNITARIO]],"")</f>
        <v>425</v>
      </c>
    </row>
    <row r="760" spans="1:8" x14ac:dyDescent="0.25">
      <c r="A760" s="17">
        <f>IFERROR(_xlfn.XLOOKUP([1]!INVENTARIO[[#This Row],[CODIGO CONCATENADO]],[1]!Tabla1[[CODIGO CONCATENADO ]],[1]!Tabla1[FECHA],,0,-1),"")</f>
        <v>44701</v>
      </c>
      <c r="B760" s="17">
        <f>IFERROR(_xlfn.XLOOKUP([1]!INVENTARIO[[#This Row],[CODIGO CONCATENADO]],[1]!Tabla1[[CODIGO CONCATENADO ]],[1]!Tabla1[FECHA],,0,-1),"")</f>
        <v>44701</v>
      </c>
      <c r="C760" s="18" t="str">
        <f>+[1]!Tabla3[[#This Row],[Secuencia]]</f>
        <v>PIN0006</v>
      </c>
      <c r="D760" s="19" t="str">
        <f>+[1]!Tabla3[[#This Row],[Descripcion]]</f>
        <v>BROCHA No.4 TRUPPER</v>
      </c>
      <c r="E760" s="18" t="str">
        <f>+[1]!Tabla3[[#This Row],[Unidad de medida]]</f>
        <v>UNIDAD</v>
      </c>
      <c r="F760" s="20">
        <f>+[1]!INVENTARIO[[#This Row],[CANTIDAD INICIAL]]+[1]!INVENTARIO[[#This Row],[ENTRADAS]]-[1]!INVENTARIO[[#This Row],[SALIDAS]]+[1]!INVENTARIO[[#This Row],[AJUSTES]]</f>
        <v>8</v>
      </c>
      <c r="G760" s="21">
        <f>IFERROR(_xlfn.XLOOKUP([1]!INVENTARIO[[#This Row],[CODIGO CONCATENADO]],[1]!Tabla1[[CODIGO CONCATENADO ]],[1]!Tabla1[COSTO],,0,-1),"")</f>
        <v>95</v>
      </c>
      <c r="H760" s="21">
        <f>+IFERROR([1]!INVENTARIO[[#This Row],[STOCK (BALANCE)]]*[1]!INVENTARIO[[#This Row],[COSTO UNITARIO]],"")</f>
        <v>760</v>
      </c>
    </row>
    <row r="761" spans="1:8" x14ac:dyDescent="0.25">
      <c r="A761" s="12">
        <f>IFERROR(_xlfn.XLOOKUP([1]!INVENTARIO[[#This Row],[CODIGO CONCATENADO]],[1]!Tabla1[[CODIGO CONCATENADO ]],[1]!Tabla1[FECHA],,0,-1),"")</f>
        <v>44147</v>
      </c>
      <c r="B761" s="12">
        <f>IFERROR(_xlfn.XLOOKUP([1]!INVENTARIO[[#This Row],[CODIGO CONCATENADO]],[1]!Tabla1[[CODIGO CONCATENADO ]],[1]!Tabla1[FECHA],,0,-1),"")</f>
        <v>44147</v>
      </c>
      <c r="C761" s="13" t="str">
        <f>+[1]!Tabla3[[#This Row],[Secuencia]]</f>
        <v>PIN0007</v>
      </c>
      <c r="D761" s="14" t="str">
        <f>+[1]!Tabla3[[#This Row],[Descripcion]]</f>
        <v>CINTA ANTIDESLIZANTE 3M 2X60</v>
      </c>
      <c r="E761" s="13" t="str">
        <f>+[1]!Tabla3[[#This Row],[Unidad de medida]]</f>
        <v>ROLLOS</v>
      </c>
      <c r="F761" s="15">
        <f>+[1]!INVENTARIO[[#This Row],[CANTIDAD INICIAL]]+[1]!INVENTARIO[[#This Row],[ENTRADAS]]-[1]!INVENTARIO[[#This Row],[SALIDAS]]+[1]!INVENTARIO[[#This Row],[AJUSTES]]</f>
        <v>2</v>
      </c>
      <c r="G761" s="16">
        <f>IFERROR(_xlfn.XLOOKUP([1]!INVENTARIO[[#This Row],[CODIGO CONCATENADO]],[1]!Tabla1[[CODIGO CONCATENADO ]],[1]!Tabla1[COSTO],,0,-1),"")</f>
        <v>4200</v>
      </c>
      <c r="H761" s="16">
        <f>+IFERROR([1]!INVENTARIO[[#This Row],[STOCK (BALANCE)]]*[1]!INVENTARIO[[#This Row],[COSTO UNITARIO]],"")</f>
        <v>8400</v>
      </c>
    </row>
    <row r="762" spans="1:8" x14ac:dyDescent="0.25">
      <c r="A762" s="17">
        <f>IFERROR(_xlfn.XLOOKUP([1]!INVENTARIO[[#This Row],[CODIGO CONCATENADO]],[1]!Tabla1[[CODIGO CONCATENADO ]],[1]!Tabla1[FECHA],,0,-1),"")</f>
        <v>44592</v>
      </c>
      <c r="B762" s="17">
        <f>IFERROR(_xlfn.XLOOKUP([1]!INVENTARIO[[#This Row],[CODIGO CONCATENADO]],[1]!Tabla1[[CODIGO CONCATENADO ]],[1]!Tabla1[FECHA],,0,-1),"")</f>
        <v>44592</v>
      </c>
      <c r="C762" s="18" t="str">
        <f>+[1]!Tabla3[[#This Row],[Secuencia]]</f>
        <v>PIN0008</v>
      </c>
      <c r="D762" s="19" t="str">
        <f>+[1]!Tabla3[[#This Row],[Descripcion]]</f>
        <v>CINTA ANTIDESLIZANTE  1X60</v>
      </c>
      <c r="E762" s="18" t="str">
        <f>+[1]!Tabla3[[#This Row],[Unidad de medida]]</f>
        <v>ROLLOS</v>
      </c>
      <c r="F762" s="20">
        <f>+[1]!INVENTARIO[[#This Row],[CANTIDAD INICIAL]]+[1]!INVENTARIO[[#This Row],[ENTRADAS]]-[1]!INVENTARIO[[#This Row],[SALIDAS]]+[1]!INVENTARIO[[#This Row],[AJUSTES]]</f>
        <v>0</v>
      </c>
      <c r="G762" s="21">
        <f>IFERROR(_xlfn.XLOOKUP([1]!INVENTARIO[[#This Row],[CODIGO CONCATENADO]],[1]!Tabla1[[CODIGO CONCATENADO ]],[1]!Tabla1[COSTO],,0,-1),"")</f>
        <v>0</v>
      </c>
      <c r="H762" s="21">
        <f>+IFERROR([1]!INVENTARIO[[#This Row],[STOCK (BALANCE)]]*[1]!INVENTARIO[[#This Row],[COSTO UNITARIO]],"")</f>
        <v>0</v>
      </c>
    </row>
    <row r="763" spans="1:8" x14ac:dyDescent="0.25">
      <c r="A763" s="12">
        <f>IFERROR(_xlfn.XLOOKUP([1]!INVENTARIO[[#This Row],[CODIGO CONCATENADO]],[1]!Tabla1[[CODIGO CONCATENADO ]],[1]!Tabla1[FECHA],,0,-1),"")</f>
        <v>44147</v>
      </c>
      <c r="B763" s="12">
        <f>IFERROR(_xlfn.XLOOKUP([1]!INVENTARIO[[#This Row],[CODIGO CONCATENADO]],[1]!Tabla1[[CODIGO CONCATENADO ]],[1]!Tabla1[FECHA],,0,-1),"")</f>
        <v>44147</v>
      </c>
      <c r="C763" s="13" t="str">
        <f>+[1]!Tabla3[[#This Row],[Secuencia]]</f>
        <v>PIN0009</v>
      </c>
      <c r="D763" s="14" t="str">
        <f>+[1]!Tabla3[[#This Row],[Descripcion]]</f>
        <v>CLAVOS PARA PISTOLA DE AIRE DE 3/4 PULGADA</v>
      </c>
      <c r="E763" s="13" t="str">
        <f>+[1]!Tabla3[[#This Row],[Unidad de medida]]</f>
        <v>CAJAS</v>
      </c>
      <c r="F763" s="15">
        <f>+[1]!INVENTARIO[[#This Row],[CANTIDAD INICIAL]]+[1]!INVENTARIO[[#This Row],[ENTRADAS]]-[1]!INVENTARIO[[#This Row],[SALIDAS]]+[1]!INVENTARIO[[#This Row],[AJUSTES]]</f>
        <v>1</v>
      </c>
      <c r="G763" s="16">
        <f>IFERROR(_xlfn.XLOOKUP([1]!INVENTARIO[[#This Row],[CODIGO CONCATENADO]],[1]!Tabla1[[CODIGO CONCATENADO ]],[1]!Tabla1[COSTO],,0,-1),"")</f>
        <v>203</v>
      </c>
      <c r="H763" s="16">
        <f>+IFERROR([1]!INVENTARIO[[#This Row],[STOCK (BALANCE)]]*[1]!INVENTARIO[[#This Row],[COSTO UNITARIO]],"")</f>
        <v>203</v>
      </c>
    </row>
    <row r="764" spans="1:8" ht="30" x14ac:dyDescent="0.25">
      <c r="A764" s="17">
        <f>IFERROR(_xlfn.XLOOKUP([1]!INVENTARIO[[#This Row],[CODIGO CONCATENADO]],[1]!Tabla1[[CODIGO CONCATENADO ]],[1]!Tabla1[FECHA],,0,-1),"")</f>
        <v>44699</v>
      </c>
      <c r="B764" s="17">
        <f>IFERROR(_xlfn.XLOOKUP([1]!INVENTARIO[[#This Row],[CODIGO CONCATENADO]],[1]!Tabla1[[CODIGO CONCATENADO ]],[1]!Tabla1[FECHA],,0,-1),"")</f>
        <v>44699</v>
      </c>
      <c r="C764" s="18" t="str">
        <f>+[1]!Tabla3[[#This Row],[Secuencia]]</f>
        <v>PIN0010</v>
      </c>
      <c r="D764" s="19" t="str">
        <f>+[1]!Tabla3[[#This Row],[Descripcion]]</f>
        <v>CLAVOS CLAVOS PARA PISTOLA DE AIRE DE 2 PULGADA</v>
      </c>
      <c r="E764" s="18" t="str">
        <f>+[1]!Tabla3[[#This Row],[Unidad de medida]]</f>
        <v>CAJAS</v>
      </c>
      <c r="F764" s="20">
        <f>+[1]!INVENTARIO[[#This Row],[CANTIDAD INICIAL]]+[1]!INVENTARIO[[#This Row],[ENTRADAS]]-[1]!INVENTARIO[[#This Row],[SALIDAS]]+[1]!INVENTARIO[[#This Row],[AJUSTES]]</f>
        <v>2</v>
      </c>
      <c r="G764" s="21">
        <f>IFERROR(_xlfn.XLOOKUP([1]!INVENTARIO[[#This Row],[CODIGO CONCATENADO]],[1]!Tabla1[[CODIGO CONCATENADO ]],[1]!Tabla1[COSTO],,0,-1),"")</f>
        <v>414</v>
      </c>
      <c r="H764" s="21">
        <f>+IFERROR([1]!INVENTARIO[[#This Row],[STOCK (BALANCE)]]*[1]!INVENTARIO[[#This Row],[COSTO UNITARIO]],"")</f>
        <v>828</v>
      </c>
    </row>
    <row r="765" spans="1:8" ht="30" x14ac:dyDescent="0.25">
      <c r="A765" s="12">
        <f>IFERROR(_xlfn.XLOOKUP([1]!INVENTARIO[[#This Row],[CODIGO CONCATENADO]],[1]!Tabla1[[CODIGO CONCATENADO ]],[1]!Tabla1[FECHA],,0,-1),"")</f>
        <v>44699</v>
      </c>
      <c r="B765" s="12">
        <f>IFERROR(_xlfn.XLOOKUP([1]!INVENTARIO[[#This Row],[CODIGO CONCATENADO]],[1]!Tabla1[[CODIGO CONCATENADO ]],[1]!Tabla1[FECHA],,0,-1),"")</f>
        <v>44699</v>
      </c>
      <c r="C765" s="13" t="str">
        <f>+[1]!Tabla3[[#This Row],[Secuencia]]</f>
        <v>PIN0011</v>
      </c>
      <c r="D765" s="14" t="str">
        <f>+[1]!Tabla3[[#This Row],[Descripcion]]</f>
        <v>CLAVOS CLAVOS PARA PISTOLA DE AIRE DE 1 1/2 PULGADA</v>
      </c>
      <c r="E765" s="13" t="str">
        <f>+[1]!Tabla3[[#This Row],[Unidad de medida]]</f>
        <v>CAJAS</v>
      </c>
      <c r="F765" s="15">
        <f>+[1]!INVENTARIO[[#This Row],[CANTIDAD INICIAL]]+[1]!INVENTARIO[[#This Row],[ENTRADAS]]-[1]!INVENTARIO[[#This Row],[SALIDAS]]+[1]!INVENTARIO[[#This Row],[AJUSTES]]</f>
        <v>3</v>
      </c>
      <c r="G765" s="16">
        <f>IFERROR(_xlfn.XLOOKUP([1]!INVENTARIO[[#This Row],[CODIGO CONCATENADO]],[1]!Tabla1[[CODIGO CONCATENADO ]],[1]!Tabla1[COSTO],,0,-1),"")</f>
        <v>339.25</v>
      </c>
      <c r="H765" s="16">
        <f>+IFERROR([1]!INVENTARIO[[#This Row],[STOCK (BALANCE)]]*[1]!INVENTARIO[[#This Row],[COSTO UNITARIO]],"")</f>
        <v>1017.75</v>
      </c>
    </row>
    <row r="766" spans="1:8" x14ac:dyDescent="0.25">
      <c r="A766" s="17">
        <f>IFERROR(_xlfn.XLOOKUP([1]!INVENTARIO[[#This Row],[CODIGO CONCATENADO]],[1]!Tabla1[[CODIGO CONCATENADO ]],[1]!Tabla1[FECHA],,0,-1),"")</f>
        <v>44701</v>
      </c>
      <c r="B766" s="17">
        <f>IFERROR(_xlfn.XLOOKUP([1]!INVENTARIO[[#This Row],[CODIGO CONCATENADO]],[1]!Tabla1[[CODIGO CONCATENADO ]],[1]!Tabla1[FECHA],,0,-1),"")</f>
        <v>44701</v>
      </c>
      <c r="C766" s="18" t="str">
        <f>+[1]!Tabla3[[#This Row],[Secuencia]]</f>
        <v>PIN0012</v>
      </c>
      <c r="D766" s="19" t="str">
        <f>+[1]!Tabla3[[#This Row],[Descripcion]]</f>
        <v>ESTOPA POR LIBRA</v>
      </c>
      <c r="E766" s="18" t="str">
        <f>+[1]!Tabla3[[#This Row],[Unidad de medida]]</f>
        <v>PAQUETES</v>
      </c>
      <c r="F766" s="20">
        <f>+[1]!INVENTARIO[[#This Row],[CANTIDAD INICIAL]]+[1]!INVENTARIO[[#This Row],[ENTRADAS]]-[1]!INVENTARIO[[#This Row],[SALIDAS]]+[1]!INVENTARIO[[#This Row],[AJUSTES]]</f>
        <v>50</v>
      </c>
      <c r="G766" s="21">
        <f>IFERROR(_xlfn.XLOOKUP([1]!INVENTARIO[[#This Row],[CODIGO CONCATENADO]],[1]!Tabla1[[CODIGO CONCATENADO ]],[1]!Tabla1[COSTO],,0,-1),"")</f>
        <v>58</v>
      </c>
      <c r="H766" s="21">
        <f>+IFERROR([1]!INVENTARIO[[#This Row],[STOCK (BALANCE)]]*[1]!INVENTARIO[[#This Row],[COSTO UNITARIO]],"")</f>
        <v>2900</v>
      </c>
    </row>
    <row r="767" spans="1:8" x14ac:dyDescent="0.25">
      <c r="A767" s="12">
        <f>IFERROR(_xlfn.XLOOKUP([1]!INVENTARIO[[#This Row],[CODIGO CONCATENADO]],[1]!Tabla1[[CODIGO CONCATENADO ]],[1]!Tabla1[FECHA],,0,-1),"")</f>
        <v>44699</v>
      </c>
      <c r="B767" s="12">
        <f>IFERROR(_xlfn.XLOOKUP([1]!INVENTARIO[[#This Row],[CODIGO CONCATENADO]],[1]!Tabla1[[CODIGO CONCATENADO ]],[1]!Tabla1[FECHA],,0,-1),"")</f>
        <v>44699</v>
      </c>
      <c r="C767" s="13" t="str">
        <f>+[1]!Tabla3[[#This Row],[Secuencia]]</f>
        <v>PIN0013</v>
      </c>
      <c r="D767" s="14" t="str">
        <f>+[1]!Tabla3[[#This Row],[Descripcion]]</f>
        <v xml:space="preserve">EXTENCION PARA PINTAR </v>
      </c>
      <c r="E767" s="13" t="str">
        <f>+[1]!Tabla3[[#This Row],[Unidad de medida]]</f>
        <v xml:space="preserve">UNIDAD </v>
      </c>
      <c r="F767" s="15">
        <f>+[1]!INVENTARIO[[#This Row],[CANTIDAD INICIAL]]+[1]!INVENTARIO[[#This Row],[ENTRADAS]]-[1]!INVENTARIO[[#This Row],[SALIDAS]]+[1]!INVENTARIO[[#This Row],[AJUSTES]]</f>
        <v>7</v>
      </c>
      <c r="G767" s="16">
        <f>IFERROR(_xlfn.XLOOKUP([1]!INVENTARIO[[#This Row],[CODIGO CONCATENADO]],[1]!Tabla1[[CODIGO CONCATENADO ]],[1]!Tabla1[COSTO],,0,-1),"")</f>
        <v>504.25</v>
      </c>
      <c r="H767" s="16">
        <f>+IFERROR([1]!INVENTARIO[[#This Row],[STOCK (BALANCE)]]*[1]!INVENTARIO[[#This Row],[COSTO UNITARIO]],"")</f>
        <v>3529.75</v>
      </c>
    </row>
    <row r="768" spans="1:8" x14ac:dyDescent="0.25">
      <c r="A768" s="17">
        <f>IFERROR(_xlfn.XLOOKUP([1]!INVENTARIO[[#This Row],[CODIGO CONCATENADO]],[1]!Tabla1[[CODIGO CONCATENADO ]],[1]!Tabla1[FECHA],,0,-1),"")</f>
        <v>44540</v>
      </c>
      <c r="B768" s="17">
        <f>IFERROR(_xlfn.XLOOKUP([1]!INVENTARIO[[#This Row],[CODIGO CONCATENADO]],[1]!Tabla1[[CODIGO CONCATENADO ]],[1]!Tabla1[FECHA],,0,-1),"")</f>
        <v>44540</v>
      </c>
      <c r="C768" s="18" t="str">
        <f>+[1]!Tabla3[[#This Row],[Secuencia]]</f>
        <v>PIN0014</v>
      </c>
      <c r="D768" s="19" t="str">
        <f>+[1]!Tabla3[[#This Row],[Descripcion]]</f>
        <v>EXTENCION PARA PINTAR LANCO</v>
      </c>
      <c r="E768" s="18" t="str">
        <f>+[1]!Tabla3[[#This Row],[Unidad de medida]]</f>
        <v>UNIDAD</v>
      </c>
      <c r="F768" s="20">
        <f>+[1]!INVENTARIO[[#This Row],[CANTIDAD INICIAL]]+[1]!INVENTARIO[[#This Row],[ENTRADAS]]-[1]!INVENTARIO[[#This Row],[SALIDAS]]+[1]!INVENTARIO[[#This Row],[AJUSTES]]</f>
        <v>2</v>
      </c>
      <c r="G768" s="21">
        <f>IFERROR(_xlfn.XLOOKUP([1]!INVENTARIO[[#This Row],[CODIGO CONCATENADO]],[1]!Tabla1[[CODIGO CONCATENADO ]],[1]!Tabla1[COSTO],,0,-1),"")</f>
        <v>2200</v>
      </c>
      <c r="H768" s="21">
        <f>+IFERROR([1]!INVENTARIO[[#This Row],[STOCK (BALANCE)]]*[1]!INVENTARIO[[#This Row],[COSTO UNITARIO]],"")</f>
        <v>4400</v>
      </c>
    </row>
    <row r="769" spans="1:8" x14ac:dyDescent="0.25">
      <c r="A769" s="12">
        <f>IFERROR(_xlfn.XLOOKUP([1]!INVENTARIO[[#This Row],[CODIGO CONCATENADO]],[1]!Tabla1[[CODIGO CONCATENADO ]],[1]!Tabla1[FECHA],,0,-1),"")</f>
        <v>44699</v>
      </c>
      <c r="B769" s="12">
        <f>IFERROR(_xlfn.XLOOKUP([1]!INVENTARIO[[#This Row],[CODIGO CONCATENADO]],[1]!Tabla1[[CODIGO CONCATENADO ]],[1]!Tabla1[FECHA],,0,-1),"")</f>
        <v>44699</v>
      </c>
      <c r="C769" s="13" t="str">
        <f>+[1]!Tabla3[[#This Row],[Secuencia]]</f>
        <v>PIN0015</v>
      </c>
      <c r="D769" s="14" t="str">
        <f>+[1]!Tabla3[[#This Row],[Descripcion]]</f>
        <v xml:space="preserve">GALON AGUARRAS TROPICAL </v>
      </c>
      <c r="E769" s="13" t="str">
        <f>+[1]!Tabla3[[#This Row],[Unidad de medida]]</f>
        <v>GALON</v>
      </c>
      <c r="F769" s="15">
        <f>+[1]!INVENTARIO[[#This Row],[CANTIDAD INICIAL]]+[1]!INVENTARIO[[#This Row],[ENTRADAS]]-[1]!INVENTARIO[[#This Row],[SALIDAS]]+[1]!INVENTARIO[[#This Row],[AJUSTES]]</f>
        <v>1</v>
      </c>
      <c r="G769" s="16">
        <f>IFERROR(_xlfn.XLOOKUP([1]!INVENTARIO[[#This Row],[CODIGO CONCATENADO]],[1]!Tabla1[[CODIGO CONCATENADO ]],[1]!Tabla1[COSTO],,0,-1),"")</f>
        <v>376</v>
      </c>
      <c r="H769" s="16">
        <f>+IFERROR([1]!INVENTARIO[[#This Row],[STOCK (BALANCE)]]*[1]!INVENTARIO[[#This Row],[COSTO UNITARIO]],"")</f>
        <v>376</v>
      </c>
    </row>
    <row r="770" spans="1:8" x14ac:dyDescent="0.25">
      <c r="A770" s="17">
        <f>IFERROR(_xlfn.XLOOKUP([1]!INVENTARIO[[#This Row],[CODIGO CONCATENADO]],[1]!Tabla1[[CODIGO CONCATENADO ]],[1]!Tabla1[FECHA],,0,-1),"")</f>
        <v>44701</v>
      </c>
      <c r="B770" s="17">
        <f>IFERROR(_xlfn.XLOOKUP([1]!INVENTARIO[[#This Row],[CODIGO CONCATENADO]],[1]!Tabla1[[CODIGO CONCATENADO ]],[1]!Tabla1[FECHA],,0,-1),"")</f>
        <v>44701</v>
      </c>
      <c r="C770" s="18" t="str">
        <f>+[1]!Tabla3[[#This Row],[Secuencia]]</f>
        <v>PIN0016</v>
      </c>
      <c r="D770" s="19" t="str">
        <f>+[1]!Tabla3[[#This Row],[Descripcion]]</f>
        <v xml:space="preserve">GALON DE COLA DE CARPINTERIA </v>
      </c>
      <c r="E770" s="18" t="str">
        <f>+[1]!Tabla3[[#This Row],[Unidad de medida]]</f>
        <v>GALON</v>
      </c>
      <c r="F770" s="20">
        <f>+[1]!INVENTARIO[[#This Row],[CANTIDAD INICIAL]]+[1]!INVENTARIO[[#This Row],[ENTRADAS]]-[1]!INVENTARIO[[#This Row],[SALIDAS]]+[1]!INVENTARIO[[#This Row],[AJUSTES]]</f>
        <v>4</v>
      </c>
      <c r="G770" s="21">
        <f>IFERROR(_xlfn.XLOOKUP([1]!INVENTARIO[[#This Row],[CODIGO CONCATENADO]],[1]!Tabla1[[CODIGO CONCATENADO ]],[1]!Tabla1[COSTO],,0,-1),"")</f>
        <v>995</v>
      </c>
      <c r="H770" s="21">
        <f>+IFERROR([1]!INVENTARIO[[#This Row],[STOCK (BALANCE)]]*[1]!INVENTARIO[[#This Row],[COSTO UNITARIO]],"")</f>
        <v>3980</v>
      </c>
    </row>
    <row r="771" spans="1:8" x14ac:dyDescent="0.25">
      <c r="A771" s="12">
        <f>IFERROR(_xlfn.XLOOKUP([1]!INVENTARIO[[#This Row],[CODIGO CONCATENADO]],[1]!Tabla1[[CODIGO CONCATENADO ]],[1]!Tabla1[FECHA],,0,-1),"")</f>
        <v>44701</v>
      </c>
      <c r="B771" s="12">
        <f>IFERROR(_xlfn.XLOOKUP([1]!INVENTARIO[[#This Row],[CODIGO CONCATENADO]],[1]!Tabla1[[CODIGO CONCATENADO ]],[1]!Tabla1[FECHA],,0,-1),"")</f>
        <v>44701</v>
      </c>
      <c r="C771" s="13" t="str">
        <f>+[1]!Tabla3[[#This Row],[Secuencia]]</f>
        <v>PIN0017</v>
      </c>
      <c r="D771" s="14" t="str">
        <f>+[1]!Tabla3[[#This Row],[Descripcion]]</f>
        <v>GALON DE FLEX REX</v>
      </c>
      <c r="E771" s="13" t="str">
        <f>+[1]!Tabla3[[#This Row],[Unidad de medida]]</f>
        <v>GALON</v>
      </c>
      <c r="F771" s="15">
        <f>+[1]!INVENTARIO[[#This Row],[CANTIDAD INICIAL]]+[1]!INVENTARIO[[#This Row],[ENTRADAS]]-[1]!INVENTARIO[[#This Row],[SALIDAS]]+[1]!INVENTARIO[[#This Row],[AJUSTES]]</f>
        <v>2</v>
      </c>
      <c r="G771" s="16">
        <f>IFERROR(_xlfn.XLOOKUP([1]!INVENTARIO[[#This Row],[CODIGO CONCATENADO]],[1]!Tabla1[[CODIGO CONCATENADO ]],[1]!Tabla1[COSTO],,0,-1),"")</f>
        <v>1050</v>
      </c>
      <c r="H771" s="16">
        <f>+IFERROR([1]!INVENTARIO[[#This Row],[STOCK (BALANCE)]]*[1]!INVENTARIO[[#This Row],[COSTO UNITARIO]],"")</f>
        <v>2100</v>
      </c>
    </row>
    <row r="772" spans="1:8" x14ac:dyDescent="0.25">
      <c r="A772" s="17">
        <f>IFERROR(_xlfn.XLOOKUP([1]!INVENTARIO[[#This Row],[CODIGO CONCATENADO]],[1]!Tabla1[[CODIGO CONCATENADO ]],[1]!Tabla1[FECHA],,0,-1),"")</f>
        <v>44026</v>
      </c>
      <c r="B772" s="17">
        <f>IFERROR(_xlfn.XLOOKUP([1]!INVENTARIO[[#This Row],[CODIGO CONCATENADO]],[1]!Tabla1[[CODIGO CONCATENADO ]],[1]!Tabla1[FECHA],,0,-1),"")</f>
        <v>44026</v>
      </c>
      <c r="C772" s="18" t="str">
        <f>+[1]!Tabla3[[#This Row],[Secuencia]]</f>
        <v>PIN0018</v>
      </c>
      <c r="D772" s="19" t="str">
        <f>+[1]!Tabla3[[#This Row],[Descripcion]]</f>
        <v>GALON DE LACA  SEMI MATE</v>
      </c>
      <c r="E772" s="18" t="str">
        <f>+[1]!Tabla3[[#This Row],[Unidad de medida]]</f>
        <v>GALON</v>
      </c>
      <c r="F772" s="20">
        <f>+[1]!INVENTARIO[[#This Row],[CANTIDAD INICIAL]]+[1]!INVENTARIO[[#This Row],[ENTRADAS]]-[1]!INVENTARIO[[#This Row],[SALIDAS]]+[1]!INVENTARIO[[#This Row],[AJUSTES]]</f>
        <v>4</v>
      </c>
      <c r="G772" s="21">
        <f>IFERROR(_xlfn.XLOOKUP([1]!INVENTARIO[[#This Row],[CODIGO CONCATENADO]],[1]!Tabla1[[CODIGO CONCATENADO ]],[1]!Tabla1[COSTO],,0,-1),"")</f>
        <v>763.16</v>
      </c>
      <c r="H772" s="21">
        <f>+IFERROR([1]!INVENTARIO[[#This Row],[STOCK (BALANCE)]]*[1]!INVENTARIO[[#This Row],[COSTO UNITARIO]],"")</f>
        <v>3052.64</v>
      </c>
    </row>
    <row r="773" spans="1:8" x14ac:dyDescent="0.25">
      <c r="A773" s="12">
        <f>IFERROR(_xlfn.XLOOKUP([1]!INVENTARIO[[#This Row],[CODIGO CONCATENADO]],[1]!Tabla1[[CODIGO CONCATENADO ]],[1]!Tabla1[FECHA],,0,-1),"")</f>
        <v>44026</v>
      </c>
      <c r="B773" s="12">
        <f>IFERROR(_xlfn.XLOOKUP([1]!INVENTARIO[[#This Row],[CODIGO CONCATENADO]],[1]!Tabla1[[CODIGO CONCATENADO ]],[1]!Tabla1[FECHA],,0,-1),"")</f>
        <v>44026</v>
      </c>
      <c r="C773" s="13" t="str">
        <f>+[1]!Tabla3[[#This Row],[Secuencia]]</f>
        <v>PIN0019</v>
      </c>
      <c r="D773" s="14" t="str">
        <f>+[1]!Tabla3[[#This Row],[Descripcion]]</f>
        <v>GALON DE LACA CON BRILLO</v>
      </c>
      <c r="E773" s="13" t="str">
        <f>+[1]!Tabla3[[#This Row],[Unidad de medida]]</f>
        <v>GALON</v>
      </c>
      <c r="F773" s="15">
        <f>+[1]!INVENTARIO[[#This Row],[CANTIDAD INICIAL]]+[1]!INVENTARIO[[#This Row],[ENTRADAS]]-[1]!INVENTARIO[[#This Row],[SALIDAS]]+[1]!INVENTARIO[[#This Row],[AJUSTES]]</f>
        <v>14</v>
      </c>
      <c r="G773" s="16">
        <f>IFERROR(_xlfn.XLOOKUP([1]!INVENTARIO[[#This Row],[CODIGO CONCATENADO]],[1]!Tabla1[[CODIGO CONCATENADO ]],[1]!Tabla1[COSTO],,0,-1),"")</f>
        <v>935.59</v>
      </c>
      <c r="H773" s="16">
        <f>+IFERROR([1]!INVENTARIO[[#This Row],[STOCK (BALANCE)]]*[1]!INVENTARIO[[#This Row],[COSTO UNITARIO]],"")</f>
        <v>13098.26</v>
      </c>
    </row>
    <row r="774" spans="1:8" x14ac:dyDescent="0.25">
      <c r="A774" s="17">
        <f>IFERROR(_xlfn.XLOOKUP([1]!INVENTARIO[[#This Row],[CODIGO CONCATENADO]],[1]!Tabla1[[CODIGO CONCATENADO ]],[1]!Tabla1[FECHA],,0,-1),"")</f>
        <v>44699</v>
      </c>
      <c r="B774" s="17">
        <f>IFERROR(_xlfn.XLOOKUP([1]!INVENTARIO[[#This Row],[CODIGO CONCATENADO]],[1]!Tabla1[[CODIGO CONCATENADO ]],[1]!Tabla1[FECHA],,0,-1),"")</f>
        <v>44699</v>
      </c>
      <c r="C774" s="18" t="str">
        <f>+[1]!Tabla3[[#This Row],[Secuencia]]</f>
        <v>PIN0020</v>
      </c>
      <c r="D774" s="19" t="str">
        <f>+[1]!Tabla3[[#This Row],[Descripcion]]</f>
        <v>GALON DE LACA PIGMENTADA BLANCA</v>
      </c>
      <c r="E774" s="18" t="str">
        <f>+[1]!Tabla3[[#This Row],[Unidad de medida]]</f>
        <v>GALON</v>
      </c>
      <c r="F774" s="20">
        <f>+[1]!INVENTARIO[[#This Row],[CANTIDAD INICIAL]]+[1]!INVENTARIO[[#This Row],[ENTRADAS]]-[1]!INVENTARIO[[#This Row],[SALIDAS]]+[1]!INVENTARIO[[#This Row],[AJUSTES]]</f>
        <v>1</v>
      </c>
      <c r="G774" s="21">
        <f>IFERROR(_xlfn.XLOOKUP([1]!INVENTARIO[[#This Row],[CODIGO CONCATENADO]],[1]!Tabla1[[CODIGO CONCATENADO ]],[1]!Tabla1[COSTO],,0,-1),"")</f>
        <v>2078.19</v>
      </c>
      <c r="H774" s="21">
        <f>+IFERROR([1]!INVENTARIO[[#This Row],[STOCK (BALANCE)]]*[1]!INVENTARIO[[#This Row],[COSTO UNITARIO]],"")</f>
        <v>2078.19</v>
      </c>
    </row>
    <row r="775" spans="1:8" x14ac:dyDescent="0.25">
      <c r="A775" s="12">
        <f>IFERROR(_xlfn.XLOOKUP([1]!INVENTARIO[[#This Row],[CODIGO CONCATENADO]],[1]!Tabla1[[CODIGO CONCATENADO ]],[1]!Tabla1[FECHA],,0,-1),"")</f>
        <v>44699</v>
      </c>
      <c r="B775" s="12">
        <f>IFERROR(_xlfn.XLOOKUP([1]!INVENTARIO[[#This Row],[CODIGO CONCATENADO]],[1]!Tabla1[[CODIGO CONCATENADO ]],[1]!Tabla1[FECHA],,0,-1),"")</f>
        <v>44699</v>
      </c>
      <c r="C775" s="13" t="str">
        <f>+[1]!Tabla3[[#This Row],[Secuencia]]</f>
        <v>PIN0021</v>
      </c>
      <c r="D775" s="14" t="str">
        <f>+[1]!Tabla3[[#This Row],[Descripcion]]</f>
        <v xml:space="preserve">GALON DE RELLENO GRIS </v>
      </c>
      <c r="E775" s="13" t="str">
        <f>+[1]!Tabla3[[#This Row],[Unidad de medida]]</f>
        <v>GALON</v>
      </c>
      <c r="F775" s="15">
        <f>+[1]!INVENTARIO[[#This Row],[CANTIDAD INICIAL]]+[1]!INVENTARIO[[#This Row],[ENTRADAS]]-[1]!INVENTARIO[[#This Row],[SALIDAS]]+[1]!INVENTARIO[[#This Row],[AJUSTES]]</f>
        <v>1</v>
      </c>
      <c r="G775" s="16">
        <f>IFERROR(_xlfn.XLOOKUP([1]!INVENTARIO[[#This Row],[CODIGO CONCATENADO]],[1]!Tabla1[[CODIGO CONCATENADO ]],[1]!Tabla1[COSTO],,0,-1),"")</f>
        <v>1510</v>
      </c>
      <c r="H775" s="16">
        <f>+IFERROR([1]!INVENTARIO[[#This Row],[STOCK (BALANCE)]]*[1]!INVENTARIO[[#This Row],[COSTO UNITARIO]],"")</f>
        <v>1510</v>
      </c>
    </row>
    <row r="776" spans="1:8" x14ac:dyDescent="0.25">
      <c r="A776" s="17">
        <f>IFERROR(_xlfn.XLOOKUP([1]!INVENTARIO[[#This Row],[CODIGO CONCATENADO]],[1]!Tabla1[[CODIGO CONCATENADO ]],[1]!Tabla1[FECHA],,0,-1),"")</f>
        <v>44699</v>
      </c>
      <c r="B776" s="17">
        <f>IFERROR(_xlfn.XLOOKUP([1]!INVENTARIO[[#This Row],[CODIGO CONCATENADO]],[1]!Tabla1[[CODIGO CONCATENADO ]],[1]!Tabla1[FECHA],,0,-1),"")</f>
        <v>44699</v>
      </c>
      <c r="C776" s="18" t="str">
        <f>+[1]!Tabla3[[#This Row],[Secuencia]]</f>
        <v>PIN0022</v>
      </c>
      <c r="D776" s="19" t="str">
        <f>+[1]!Tabla3[[#This Row],[Descripcion]]</f>
        <v xml:space="preserve">GALON DE RETARDADOR </v>
      </c>
      <c r="E776" s="18" t="str">
        <f>+[1]!Tabla3[[#This Row],[Unidad de medida]]</f>
        <v>GALON</v>
      </c>
      <c r="F776" s="20">
        <f>+[1]!INVENTARIO[[#This Row],[CANTIDAD INICIAL]]+[1]!INVENTARIO[[#This Row],[ENTRADAS]]-[1]!INVENTARIO[[#This Row],[SALIDAS]]+[1]!INVENTARIO[[#This Row],[AJUSTES]]</f>
        <v>1</v>
      </c>
      <c r="G776" s="21">
        <f>IFERROR(_xlfn.XLOOKUP([1]!INVENTARIO[[#This Row],[CODIGO CONCATENADO]],[1]!Tabla1[[CODIGO CONCATENADO ]],[1]!Tabla1[COSTO],,0,-1),"")</f>
        <v>1020.74</v>
      </c>
      <c r="H776" s="21">
        <f>+IFERROR([1]!INVENTARIO[[#This Row],[STOCK (BALANCE)]]*[1]!INVENTARIO[[#This Row],[COSTO UNITARIO]],"")</f>
        <v>1020.74</v>
      </c>
    </row>
    <row r="777" spans="1:8" x14ac:dyDescent="0.25">
      <c r="A777" s="12">
        <f>IFERROR(_xlfn.XLOOKUP([1]!INVENTARIO[[#This Row],[CODIGO CONCATENADO]],[1]!Tabla1[[CODIGO CONCATENADO ]],[1]!Tabla1[FECHA],,0,-1),"")</f>
        <v>44699</v>
      </c>
      <c r="B777" s="12">
        <f>IFERROR(_xlfn.XLOOKUP([1]!INVENTARIO[[#This Row],[CODIGO CONCATENADO]],[1]!Tabla1[[CODIGO CONCATENADO ]],[1]!Tabla1[FECHA],,0,-1),"")</f>
        <v>44699</v>
      </c>
      <c r="C777" s="13" t="str">
        <f>+[1]!Tabla3[[#This Row],[Secuencia]]</f>
        <v>PIN0023</v>
      </c>
      <c r="D777" s="14" t="str">
        <f>+[1]!Tabla3[[#This Row],[Descripcion]]</f>
        <v>GALON DE SEALLER</v>
      </c>
      <c r="E777" s="13" t="str">
        <f>+[1]!Tabla3[[#This Row],[Unidad de medida]]</f>
        <v xml:space="preserve">GALON </v>
      </c>
      <c r="F777" s="15">
        <f>+[1]!INVENTARIO[[#This Row],[CANTIDAD INICIAL]]+[1]!INVENTARIO[[#This Row],[ENTRADAS]]-[1]!INVENTARIO[[#This Row],[SALIDAS]]+[1]!INVENTARIO[[#This Row],[AJUSTES]]</f>
        <v>6</v>
      </c>
      <c r="G777" s="16">
        <f>IFERROR(_xlfn.XLOOKUP([1]!INVENTARIO[[#This Row],[CODIGO CONCATENADO]],[1]!Tabla1[[CODIGO CONCATENADO ]],[1]!Tabla1[COSTO],,0,-1),"")</f>
        <v>1238</v>
      </c>
      <c r="H777" s="16">
        <f>+IFERROR([1]!INVENTARIO[[#This Row],[STOCK (BALANCE)]]*[1]!INVENTARIO[[#This Row],[COSTO UNITARIO]],"")</f>
        <v>7428</v>
      </c>
    </row>
    <row r="778" spans="1:8" x14ac:dyDescent="0.25">
      <c r="A778" s="17">
        <f>IFERROR(_xlfn.XLOOKUP([1]!INVENTARIO[[#This Row],[CODIGO CONCATENADO]],[1]!Tabla1[[CODIGO CONCATENADO ]],[1]!Tabla1[FECHA],,0,-1),"")</f>
        <v>44026</v>
      </c>
      <c r="B778" s="17">
        <f>IFERROR(_xlfn.XLOOKUP([1]!INVENTARIO[[#This Row],[CODIGO CONCATENADO]],[1]!Tabla1[[CODIGO CONCATENADO ]],[1]!Tabla1[FECHA],,0,-1),"")</f>
        <v>44026</v>
      </c>
      <c r="C778" s="18" t="str">
        <f>+[1]!Tabla3[[#This Row],[Secuencia]]</f>
        <v>PIN0024</v>
      </c>
      <c r="D778" s="19" t="str">
        <f>+[1]!Tabla3[[#This Row],[Descripcion]]</f>
        <v>LIJA DE AGUA No. 150</v>
      </c>
      <c r="E778" s="18" t="str">
        <f>+[1]!Tabla3[[#This Row],[Unidad de medida]]</f>
        <v>UNIDAD</v>
      </c>
      <c r="F778" s="20">
        <f>+[1]!INVENTARIO[[#This Row],[CANTIDAD INICIAL]]+[1]!INVENTARIO[[#This Row],[ENTRADAS]]-[1]!INVENTARIO[[#This Row],[SALIDAS]]+[1]!INVENTARIO[[#This Row],[AJUSTES]]</f>
        <v>46</v>
      </c>
      <c r="G778" s="21">
        <f>IFERROR(_xlfn.XLOOKUP([1]!INVENTARIO[[#This Row],[CODIGO CONCATENADO]],[1]!Tabla1[[CODIGO CONCATENADO ]],[1]!Tabla1[COSTO],,0,-1),"")</f>
        <v>65</v>
      </c>
      <c r="H778" s="21">
        <f>+IFERROR([1]!INVENTARIO[[#This Row],[STOCK (BALANCE)]]*[1]!INVENTARIO[[#This Row],[COSTO UNITARIO]],"")</f>
        <v>2990</v>
      </c>
    </row>
    <row r="779" spans="1:8" x14ac:dyDescent="0.25">
      <c r="A779" s="12">
        <f>IFERROR(_xlfn.XLOOKUP([1]!INVENTARIO[[#This Row],[CODIGO CONCATENADO]],[1]!Tabla1[[CODIGO CONCATENADO ]],[1]!Tabla1[FECHA],,0,-1),"")</f>
        <v>44147</v>
      </c>
      <c r="B779" s="12">
        <f>IFERROR(_xlfn.XLOOKUP([1]!INVENTARIO[[#This Row],[CODIGO CONCATENADO]],[1]!Tabla1[[CODIGO CONCATENADO ]],[1]!Tabla1[FECHA],,0,-1),"")</f>
        <v>44147</v>
      </c>
      <c r="C779" s="13" t="str">
        <f>+[1]!Tabla3[[#This Row],[Secuencia]]</f>
        <v>PIN0025</v>
      </c>
      <c r="D779" s="14" t="str">
        <f>+[1]!Tabla3[[#This Row],[Descripcion]]</f>
        <v>LIJA DE AGUA No. 1500 AMARILLA</v>
      </c>
      <c r="E779" s="13" t="str">
        <f>+[1]!Tabla3[[#This Row],[Unidad de medida]]</f>
        <v>UNIDAD</v>
      </c>
      <c r="F779" s="15">
        <f>+[1]!INVENTARIO[[#This Row],[CANTIDAD INICIAL]]+[1]!INVENTARIO[[#This Row],[ENTRADAS]]-[1]!INVENTARIO[[#This Row],[SALIDAS]]+[1]!INVENTARIO[[#This Row],[AJUSTES]]</f>
        <v>53</v>
      </c>
      <c r="G779" s="16">
        <f>IFERROR(_xlfn.XLOOKUP([1]!INVENTARIO[[#This Row],[CODIGO CONCATENADO]],[1]!Tabla1[[CODIGO CONCATENADO ]],[1]!Tabla1[COSTO],,0,-1),"")</f>
        <v>65</v>
      </c>
      <c r="H779" s="16">
        <f>+IFERROR([1]!INVENTARIO[[#This Row],[STOCK (BALANCE)]]*[1]!INVENTARIO[[#This Row],[COSTO UNITARIO]],"")</f>
        <v>3445</v>
      </c>
    </row>
    <row r="780" spans="1:8" x14ac:dyDescent="0.25">
      <c r="A780" s="17">
        <f>IFERROR(_xlfn.XLOOKUP([1]!INVENTARIO[[#This Row],[CODIGO CONCATENADO]],[1]!Tabla1[[CODIGO CONCATENADO ]],[1]!Tabla1[FECHA],,0,-1),"")</f>
        <v>44699</v>
      </c>
      <c r="B780" s="17">
        <f>IFERROR(_xlfn.XLOOKUP([1]!INVENTARIO[[#This Row],[CODIGO CONCATENADO]],[1]!Tabla1[[CODIGO CONCATENADO ]],[1]!Tabla1[FECHA],,0,-1),"")</f>
        <v>44699</v>
      </c>
      <c r="C780" s="18" t="str">
        <f>+[1]!Tabla3[[#This Row],[Secuencia]]</f>
        <v>PIN0026</v>
      </c>
      <c r="D780" s="19" t="str">
        <f>+[1]!Tabla3[[#This Row],[Descripcion]]</f>
        <v>LIJA DE AGUA No. 180</v>
      </c>
      <c r="E780" s="18" t="str">
        <f>+[1]!Tabla3[[#This Row],[Unidad de medida]]</f>
        <v>UNIDAD</v>
      </c>
      <c r="F780" s="20">
        <f>+[1]!INVENTARIO[[#This Row],[CANTIDAD INICIAL]]+[1]!INVENTARIO[[#This Row],[ENTRADAS]]-[1]!INVENTARIO[[#This Row],[SALIDAS]]+[1]!INVENTARIO[[#This Row],[AJUSTES]]</f>
        <v>19</v>
      </c>
      <c r="G780" s="21">
        <f>IFERROR(_xlfn.XLOOKUP([1]!INVENTARIO[[#This Row],[CODIGO CONCATENADO]],[1]!Tabla1[[CODIGO CONCATENADO ]],[1]!Tabla1[COSTO],,0,-1),"")</f>
        <v>31</v>
      </c>
      <c r="H780" s="21">
        <f>+IFERROR([1]!INVENTARIO[[#This Row],[STOCK (BALANCE)]]*[1]!INVENTARIO[[#This Row],[COSTO UNITARIO]],"")</f>
        <v>589</v>
      </c>
    </row>
    <row r="781" spans="1:8" x14ac:dyDescent="0.25">
      <c r="A781" s="12">
        <f>IFERROR(_xlfn.XLOOKUP([1]!INVENTARIO[[#This Row],[CODIGO CONCATENADO]],[1]!Tabla1[[CODIGO CONCATENADO ]],[1]!Tabla1[FECHA],,0,-1),"")</f>
        <v>44026</v>
      </c>
      <c r="B781" s="12">
        <f>IFERROR(_xlfn.XLOOKUP([1]!INVENTARIO[[#This Row],[CODIGO CONCATENADO]],[1]!Tabla1[[CODIGO CONCATENADO ]],[1]!Tabla1[FECHA],,0,-1),"")</f>
        <v>44026</v>
      </c>
      <c r="C781" s="13" t="str">
        <f>+[1]!Tabla3[[#This Row],[Secuencia]]</f>
        <v>PIN0027</v>
      </c>
      <c r="D781" s="14" t="str">
        <f>+[1]!Tabla3[[#This Row],[Descripcion]]</f>
        <v>LIJA DE AGUA No. 220</v>
      </c>
      <c r="E781" s="13" t="str">
        <f>+[1]!Tabla3[[#This Row],[Unidad de medida]]</f>
        <v>UNIDAD</v>
      </c>
      <c r="F781" s="15">
        <f>+[1]!INVENTARIO[[#This Row],[CANTIDAD INICIAL]]+[1]!INVENTARIO[[#This Row],[ENTRADAS]]-[1]!INVENTARIO[[#This Row],[SALIDAS]]+[1]!INVENTARIO[[#This Row],[AJUSTES]]</f>
        <v>2</v>
      </c>
      <c r="G781" s="16">
        <f>IFERROR(_xlfn.XLOOKUP([1]!INVENTARIO[[#This Row],[CODIGO CONCATENADO]],[1]!Tabla1[[CODIGO CONCATENADO ]],[1]!Tabla1[COSTO],,0,-1),"")</f>
        <v>65</v>
      </c>
      <c r="H781" s="16">
        <f>+IFERROR([1]!INVENTARIO[[#This Row],[STOCK (BALANCE)]]*[1]!INVENTARIO[[#This Row],[COSTO UNITARIO]],"")</f>
        <v>130</v>
      </c>
    </row>
    <row r="782" spans="1:8" x14ac:dyDescent="0.25">
      <c r="A782" s="17">
        <f>IFERROR(_xlfn.XLOOKUP([1]!INVENTARIO[[#This Row],[CODIGO CONCATENADO]],[1]!Tabla1[[CODIGO CONCATENADO ]],[1]!Tabla1[FECHA],,0,-1),"")</f>
        <v>44701</v>
      </c>
      <c r="B782" s="17">
        <f>IFERROR(_xlfn.XLOOKUP([1]!INVENTARIO[[#This Row],[CODIGO CONCATENADO]],[1]!Tabla1[[CODIGO CONCATENADO ]],[1]!Tabla1[FECHA],,0,-1),"")</f>
        <v>44701</v>
      </c>
      <c r="C782" s="18" t="str">
        <f>+[1]!Tabla3[[#This Row],[Secuencia]]</f>
        <v>PIN0028</v>
      </c>
      <c r="D782" s="19" t="str">
        <f>+[1]!Tabla3[[#This Row],[Descripcion]]</f>
        <v xml:space="preserve">LIJA DE AGUA No. 240  </v>
      </c>
      <c r="E782" s="18" t="str">
        <f>+[1]!Tabla3[[#This Row],[Unidad de medida]]</f>
        <v xml:space="preserve">UNIDAD </v>
      </c>
      <c r="F782" s="20">
        <f>+[1]!INVENTARIO[[#This Row],[CANTIDAD INICIAL]]+[1]!INVENTARIO[[#This Row],[ENTRADAS]]-[1]!INVENTARIO[[#This Row],[SALIDAS]]+[1]!INVENTARIO[[#This Row],[AJUSTES]]</f>
        <v>20</v>
      </c>
      <c r="G782" s="21">
        <f>IFERROR(_xlfn.XLOOKUP([1]!INVENTARIO[[#This Row],[CODIGO CONCATENADO]],[1]!Tabla1[[CODIGO CONCATENADO ]],[1]!Tabla1[COSTO],,0,-1),"")</f>
        <v>31</v>
      </c>
      <c r="H782" s="21">
        <f>+IFERROR([1]!INVENTARIO[[#This Row],[STOCK (BALANCE)]]*[1]!INVENTARIO[[#This Row],[COSTO UNITARIO]],"")</f>
        <v>620</v>
      </c>
    </row>
    <row r="783" spans="1:8" x14ac:dyDescent="0.25">
      <c r="A783" s="12">
        <f>IFERROR(_xlfn.XLOOKUP([1]!INVENTARIO[[#This Row],[CODIGO CONCATENADO]],[1]!Tabla1[[CODIGO CONCATENADO ]],[1]!Tabla1[FECHA],,0,-1),"")</f>
        <v>43088</v>
      </c>
      <c r="B783" s="12">
        <f>IFERROR(_xlfn.XLOOKUP([1]!INVENTARIO[[#This Row],[CODIGO CONCATENADO]],[1]!Tabla1[[CODIGO CONCATENADO ]],[1]!Tabla1[FECHA],,0,-1),"")</f>
        <v>43088</v>
      </c>
      <c r="C783" s="13" t="str">
        <f>+[1]!Tabla3[[#This Row],[Secuencia]]</f>
        <v>PIN0029</v>
      </c>
      <c r="D783" s="14" t="str">
        <f>+[1]!Tabla3[[#This Row],[Descripcion]]</f>
        <v>LIJA DE AGUA No. 320</v>
      </c>
      <c r="E783" s="13" t="str">
        <f>+[1]!Tabla3[[#This Row],[Unidad de medida]]</f>
        <v>UNIDAD</v>
      </c>
      <c r="F783" s="15">
        <f>+[1]!INVENTARIO[[#This Row],[CANTIDAD INICIAL]]+[1]!INVENTARIO[[#This Row],[ENTRADAS]]-[1]!INVENTARIO[[#This Row],[SALIDAS]]+[1]!INVENTARIO[[#This Row],[AJUSTES]]</f>
        <v>27</v>
      </c>
      <c r="G783" s="16">
        <f>IFERROR(_xlfn.XLOOKUP([1]!INVENTARIO[[#This Row],[CODIGO CONCATENADO]],[1]!Tabla1[[CODIGO CONCATENADO ]],[1]!Tabla1[COSTO],,0,-1),"")</f>
        <v>25</v>
      </c>
      <c r="H783" s="16">
        <f>+IFERROR([1]!INVENTARIO[[#This Row],[STOCK (BALANCE)]]*[1]!INVENTARIO[[#This Row],[COSTO UNITARIO]],"")</f>
        <v>675</v>
      </c>
    </row>
    <row r="784" spans="1:8" x14ac:dyDescent="0.25">
      <c r="A784" s="17">
        <f>IFERROR(_xlfn.XLOOKUP([1]!INVENTARIO[[#This Row],[CODIGO CONCATENADO]],[1]!Tabla1[[CODIGO CONCATENADO ]],[1]!Tabla1[FECHA],,0,-1),"")</f>
        <v>43088</v>
      </c>
      <c r="B784" s="17">
        <f>IFERROR(_xlfn.XLOOKUP([1]!INVENTARIO[[#This Row],[CODIGO CONCATENADO]],[1]!Tabla1[[CODIGO CONCATENADO ]],[1]!Tabla1[FECHA],,0,-1),"")</f>
        <v>43088</v>
      </c>
      <c r="C784" s="18" t="str">
        <f>+[1]!Tabla3[[#This Row],[Secuencia]]</f>
        <v>PIN0030</v>
      </c>
      <c r="D784" s="19" t="str">
        <f>+[1]!Tabla3[[#This Row],[Descripcion]]</f>
        <v>LIJA DE AGUA No. 360</v>
      </c>
      <c r="E784" s="18" t="str">
        <f>+[1]!Tabla3[[#This Row],[Unidad de medida]]</f>
        <v>UNIDAD</v>
      </c>
      <c r="F784" s="20">
        <f>+[1]!INVENTARIO[[#This Row],[CANTIDAD INICIAL]]+[1]!INVENTARIO[[#This Row],[ENTRADAS]]-[1]!INVENTARIO[[#This Row],[SALIDAS]]+[1]!INVENTARIO[[#This Row],[AJUSTES]]</f>
        <v>40</v>
      </c>
      <c r="G784" s="21">
        <f>IFERROR(_xlfn.XLOOKUP([1]!INVENTARIO[[#This Row],[CODIGO CONCATENADO]],[1]!Tabla1[[CODIGO CONCATENADO ]],[1]!Tabla1[COSTO],,0,-1),"")</f>
        <v>65</v>
      </c>
      <c r="H784" s="21">
        <f>+IFERROR([1]!INVENTARIO[[#This Row],[STOCK (BALANCE)]]*[1]!INVENTARIO[[#This Row],[COSTO UNITARIO]],"")</f>
        <v>2600</v>
      </c>
    </row>
    <row r="785" spans="1:8" x14ac:dyDescent="0.25">
      <c r="A785" s="12">
        <f>IFERROR(_xlfn.XLOOKUP([1]!INVENTARIO[[#This Row],[CODIGO CONCATENADO]],[1]!Tabla1[[CODIGO CONCATENADO ]],[1]!Tabla1[FECHA],,0,-1),"")</f>
        <v>43088</v>
      </c>
      <c r="B785" s="12">
        <f>IFERROR(_xlfn.XLOOKUP([1]!INVENTARIO[[#This Row],[CODIGO CONCATENADO]],[1]!Tabla1[[CODIGO CONCATENADO ]],[1]!Tabla1[FECHA],,0,-1),"")</f>
        <v>43088</v>
      </c>
      <c r="C785" s="13" t="str">
        <f>+[1]!Tabla3[[#This Row],[Secuencia]]</f>
        <v>PIN0031</v>
      </c>
      <c r="D785" s="14" t="str">
        <f>+[1]!Tabla3[[#This Row],[Descripcion]]</f>
        <v>LIJA DE AGUA No. 500</v>
      </c>
      <c r="E785" s="13" t="str">
        <f>+[1]!Tabla3[[#This Row],[Unidad de medida]]</f>
        <v>UNIDAD</v>
      </c>
      <c r="F785" s="15">
        <f>+[1]!INVENTARIO[[#This Row],[CANTIDAD INICIAL]]+[1]!INVENTARIO[[#This Row],[ENTRADAS]]-[1]!INVENTARIO[[#This Row],[SALIDAS]]+[1]!INVENTARIO[[#This Row],[AJUSTES]]</f>
        <v>4</v>
      </c>
      <c r="G785" s="16">
        <f>IFERROR(_xlfn.XLOOKUP([1]!INVENTARIO[[#This Row],[CODIGO CONCATENADO]],[1]!Tabla1[[CODIGO CONCATENADO ]],[1]!Tabla1[COSTO],,0,-1),"")</f>
        <v>65</v>
      </c>
      <c r="H785" s="16">
        <f>+IFERROR([1]!INVENTARIO[[#This Row],[STOCK (BALANCE)]]*[1]!INVENTARIO[[#This Row],[COSTO UNITARIO]],"")</f>
        <v>260</v>
      </c>
    </row>
    <row r="786" spans="1:8" x14ac:dyDescent="0.25">
      <c r="A786" s="17">
        <f>IFERROR(_xlfn.XLOOKUP([1]!INVENTARIO[[#This Row],[CODIGO CONCATENADO]],[1]!Tabla1[[CODIGO CONCATENADO ]],[1]!Tabla1[FECHA],,0,-1),"")</f>
        <v>44025</v>
      </c>
      <c r="B786" s="17">
        <f>IFERROR(_xlfn.XLOOKUP([1]!INVENTARIO[[#This Row],[CODIGO CONCATENADO]],[1]!Tabla1[[CODIGO CONCATENADO ]],[1]!Tabla1[FECHA],,0,-1),"")</f>
        <v>44025</v>
      </c>
      <c r="C786" s="18" t="str">
        <f>+[1]!Tabla3[[#This Row],[Secuencia]]</f>
        <v>PIN0032</v>
      </c>
      <c r="D786" s="19" t="str">
        <f>+[1]!Tabla3[[#This Row],[Descripcion]]</f>
        <v>LIJA DE AGUA No. 600</v>
      </c>
      <c r="E786" s="18" t="str">
        <f>+[1]!Tabla3[[#This Row],[Unidad de medida]]</f>
        <v>UNIDAD</v>
      </c>
      <c r="F786" s="20">
        <f>+[1]!INVENTARIO[[#This Row],[CANTIDAD INICIAL]]+[1]!INVENTARIO[[#This Row],[ENTRADAS]]-[1]!INVENTARIO[[#This Row],[SALIDAS]]+[1]!INVENTARIO[[#This Row],[AJUSTES]]</f>
        <v>0</v>
      </c>
      <c r="G786" s="21">
        <f>IFERROR(_xlfn.XLOOKUP([1]!INVENTARIO[[#This Row],[CODIGO CONCATENADO]],[1]!Tabla1[[CODIGO CONCATENADO ]],[1]!Tabla1[COSTO],,0,-1),"")</f>
        <v>0</v>
      </c>
      <c r="H786" s="21">
        <f>+IFERROR([1]!INVENTARIO[[#This Row],[STOCK (BALANCE)]]*[1]!INVENTARIO[[#This Row],[COSTO UNITARIO]],"")</f>
        <v>0</v>
      </c>
    </row>
    <row r="787" spans="1:8" x14ac:dyDescent="0.25">
      <c r="A787" s="12">
        <f>IFERROR(_xlfn.XLOOKUP([1]!INVENTARIO[[#This Row],[CODIGO CONCATENADO]],[1]!Tabla1[[CODIGO CONCATENADO ]],[1]!Tabla1[FECHA],,0,-1),"")</f>
        <v>44147</v>
      </c>
      <c r="B787" s="12">
        <f>IFERROR(_xlfn.XLOOKUP([1]!INVENTARIO[[#This Row],[CODIGO CONCATENADO]],[1]!Tabla1[[CODIGO CONCATENADO ]],[1]!Tabla1[FECHA],,0,-1),"")</f>
        <v>44147</v>
      </c>
      <c r="C787" s="13" t="str">
        <f>+[1]!Tabla3[[#This Row],[Secuencia]]</f>
        <v>PIN0033</v>
      </c>
      <c r="D787" s="14" t="str">
        <f>+[1]!Tabla3[[#This Row],[Descripcion]]</f>
        <v>LIJA DE ESMERIL No. 40</v>
      </c>
      <c r="E787" s="13" t="str">
        <f>+[1]!Tabla3[[#This Row],[Unidad de medida]]</f>
        <v>UNIDAD</v>
      </c>
      <c r="F787" s="15">
        <f>+[1]!INVENTARIO[[#This Row],[CANTIDAD INICIAL]]+[1]!INVENTARIO[[#This Row],[ENTRADAS]]-[1]!INVENTARIO[[#This Row],[SALIDAS]]+[1]!INVENTARIO[[#This Row],[AJUSTES]]</f>
        <v>67</v>
      </c>
      <c r="G787" s="16">
        <f>IFERROR(_xlfn.XLOOKUP([1]!INVENTARIO[[#This Row],[CODIGO CONCATENADO]],[1]!Tabla1[[CODIGO CONCATENADO ]],[1]!Tabla1[COSTO],,0,-1),"")</f>
        <v>65</v>
      </c>
      <c r="H787" s="16">
        <f>+IFERROR([1]!INVENTARIO[[#This Row],[STOCK (BALANCE)]]*[1]!INVENTARIO[[#This Row],[COSTO UNITARIO]],"")</f>
        <v>4355</v>
      </c>
    </row>
    <row r="788" spans="1:8" x14ac:dyDescent="0.25">
      <c r="A788" s="17">
        <f>IFERROR(_xlfn.XLOOKUP([1]!INVENTARIO[[#This Row],[CODIGO CONCATENADO]],[1]!Tabla1[[CODIGO CONCATENADO ]],[1]!Tabla1[FECHA],,0,-1),"")</f>
        <v>43088</v>
      </c>
      <c r="B788" s="17">
        <f>IFERROR(_xlfn.XLOOKUP([1]!INVENTARIO[[#This Row],[CODIGO CONCATENADO]],[1]!Tabla1[[CODIGO CONCATENADO ]],[1]!Tabla1[FECHA],,0,-1),"")</f>
        <v>43088</v>
      </c>
      <c r="C788" s="18" t="str">
        <f>+[1]!Tabla3[[#This Row],[Secuencia]]</f>
        <v>PIN0034</v>
      </c>
      <c r="D788" s="19" t="str">
        <f>+[1]!Tabla3[[#This Row],[Descripcion]]</f>
        <v>LIJA DE ESMERIL No. 80</v>
      </c>
      <c r="E788" s="18" t="str">
        <f>+[1]!Tabla3[[#This Row],[Unidad de medida]]</f>
        <v>UNIDAD</v>
      </c>
      <c r="F788" s="20">
        <f>+[1]!INVENTARIO[[#This Row],[CANTIDAD INICIAL]]+[1]!INVENTARIO[[#This Row],[ENTRADAS]]-[1]!INVENTARIO[[#This Row],[SALIDAS]]+[1]!INVENTARIO[[#This Row],[AJUSTES]]</f>
        <v>1</v>
      </c>
      <c r="G788" s="21">
        <f>IFERROR(_xlfn.XLOOKUP([1]!INVENTARIO[[#This Row],[CODIGO CONCATENADO]],[1]!Tabla1[[CODIGO CONCATENADO ]],[1]!Tabla1[COSTO],,0,-1),"")</f>
        <v>65</v>
      </c>
      <c r="H788" s="21">
        <f>+IFERROR([1]!INVENTARIO[[#This Row],[STOCK (BALANCE)]]*[1]!INVENTARIO[[#This Row],[COSTO UNITARIO]],"")</f>
        <v>65</v>
      </c>
    </row>
    <row r="789" spans="1:8" x14ac:dyDescent="0.25">
      <c r="A789" s="12">
        <f>IFERROR(_xlfn.XLOOKUP([1]!INVENTARIO[[#This Row],[CODIGO CONCATENADO]],[1]!Tabla1[[CODIGO CONCATENADO ]],[1]!Tabla1[FECHA],,0,-1),"")</f>
        <v>43767</v>
      </c>
      <c r="B789" s="12">
        <f>IFERROR(_xlfn.XLOOKUP([1]!INVENTARIO[[#This Row],[CODIGO CONCATENADO]],[1]!Tabla1[[CODIGO CONCATENADO ]],[1]!Tabla1[FECHA],,0,-1),"")</f>
        <v>43767</v>
      </c>
      <c r="C789" s="13" t="str">
        <f>+[1]!Tabla3[[#This Row],[Secuencia]]</f>
        <v>PIN0035</v>
      </c>
      <c r="D789" s="14" t="str">
        <f>+[1]!Tabla3[[#This Row],[Descripcion]]</f>
        <v>LIJA DE ESMERIL No.120</v>
      </c>
      <c r="E789" s="13" t="str">
        <f>+[1]!Tabla3[[#This Row],[Unidad de medida]]</f>
        <v xml:space="preserve">UNIDAD </v>
      </c>
      <c r="F789" s="15">
        <f>+[1]!INVENTARIO[[#This Row],[CANTIDAD INICIAL]]+[1]!INVENTARIO[[#This Row],[ENTRADAS]]-[1]!INVENTARIO[[#This Row],[SALIDAS]]+[1]!INVENTARIO[[#This Row],[AJUSTES]]</f>
        <v>0</v>
      </c>
      <c r="G789" s="16">
        <f>IFERROR(_xlfn.XLOOKUP([1]!INVENTARIO[[#This Row],[CODIGO CONCATENADO]],[1]!Tabla1[[CODIGO CONCATENADO ]],[1]!Tabla1[COSTO],,0,-1),"")</f>
        <v>20.34</v>
      </c>
      <c r="H789" s="16">
        <f>+IFERROR([1]!INVENTARIO[[#This Row],[STOCK (BALANCE)]]*[1]!INVENTARIO[[#This Row],[COSTO UNITARIO]],"")</f>
        <v>0</v>
      </c>
    </row>
    <row r="790" spans="1:8" x14ac:dyDescent="0.25">
      <c r="A790" s="17">
        <f>IFERROR(_xlfn.XLOOKUP([1]!INVENTARIO[[#This Row],[CODIGO CONCATENADO]],[1]!Tabla1[[CODIGO CONCATENADO ]],[1]!Tabla1[FECHA],,0,-1),"")</f>
        <v>43088</v>
      </c>
      <c r="B790" s="17">
        <f>IFERROR(_xlfn.XLOOKUP([1]!INVENTARIO[[#This Row],[CODIGO CONCATENADO]],[1]!Tabla1[[CODIGO CONCATENADO ]],[1]!Tabla1[FECHA],,0,-1),"")</f>
        <v>43088</v>
      </c>
      <c r="C790" s="18" t="str">
        <f>+[1]!Tabla3[[#This Row],[Secuencia]]</f>
        <v>PIN0036</v>
      </c>
      <c r="D790" s="19" t="str">
        <f>+[1]!Tabla3[[#This Row],[Descripcion]]</f>
        <v>LIJA DE ESMERIL No.120 (PLIEGOS)</v>
      </c>
      <c r="E790" s="18" t="str">
        <f>+[1]!Tabla3[[#This Row],[Unidad de medida]]</f>
        <v xml:space="preserve">UNIDAD </v>
      </c>
      <c r="F790" s="20">
        <f>+[1]!INVENTARIO[[#This Row],[CANTIDAD INICIAL]]+[1]!INVENTARIO[[#This Row],[ENTRADAS]]-[1]!INVENTARIO[[#This Row],[SALIDAS]]+[1]!INVENTARIO[[#This Row],[AJUSTES]]</f>
        <v>80</v>
      </c>
      <c r="G790" s="21">
        <f>IFERROR(_xlfn.XLOOKUP([1]!INVENTARIO[[#This Row],[CODIGO CONCATENADO]],[1]!Tabla1[[CODIGO CONCATENADO ]],[1]!Tabla1[COSTO],,0,-1),"")</f>
        <v>68.181818181818187</v>
      </c>
      <c r="H790" s="21">
        <f>+IFERROR([1]!INVENTARIO[[#This Row],[STOCK (BALANCE)]]*[1]!INVENTARIO[[#This Row],[COSTO UNITARIO]],"")</f>
        <v>5454.545454545455</v>
      </c>
    </row>
    <row r="791" spans="1:8" x14ac:dyDescent="0.25">
      <c r="A791" s="12">
        <f>IFERROR(_xlfn.XLOOKUP([1]!INVENTARIO[[#This Row],[CODIGO CONCATENADO]],[1]!Tabla1[[CODIGO CONCATENADO ]],[1]!Tabla1[FECHA],,0,-1),"")</f>
        <v>43767</v>
      </c>
      <c r="B791" s="12">
        <f>IFERROR(_xlfn.XLOOKUP([1]!INVENTARIO[[#This Row],[CODIGO CONCATENADO]],[1]!Tabla1[[CODIGO CONCATENADO ]],[1]!Tabla1[FECHA],,0,-1),"")</f>
        <v>43767</v>
      </c>
      <c r="C791" s="13" t="str">
        <f>+[1]!Tabla3[[#This Row],[Secuencia]]</f>
        <v>PIN0037</v>
      </c>
      <c r="D791" s="14" t="str">
        <f>+[1]!Tabla3[[#This Row],[Descripcion]]</f>
        <v>LIJA DE ESMERIL No.60</v>
      </c>
      <c r="E791" s="13" t="str">
        <f>+[1]!Tabla3[[#This Row],[Unidad de medida]]</f>
        <v xml:space="preserve">UNIDAD </v>
      </c>
      <c r="F791" s="15">
        <f>+[1]!INVENTARIO[[#This Row],[CANTIDAD INICIAL]]+[1]!INVENTARIO[[#This Row],[ENTRADAS]]-[1]!INVENTARIO[[#This Row],[SALIDAS]]+[1]!INVENTARIO[[#This Row],[AJUSTES]]</f>
        <v>23</v>
      </c>
      <c r="G791" s="16">
        <f>IFERROR(_xlfn.XLOOKUP([1]!INVENTARIO[[#This Row],[CODIGO CONCATENADO]],[1]!Tabla1[[CODIGO CONCATENADO ]],[1]!Tabla1[COSTO],,0,-1),"")</f>
        <v>20.34</v>
      </c>
      <c r="H791" s="16">
        <f>+IFERROR([1]!INVENTARIO[[#This Row],[STOCK (BALANCE)]]*[1]!INVENTARIO[[#This Row],[COSTO UNITARIO]],"")</f>
        <v>467.82</v>
      </c>
    </row>
    <row r="792" spans="1:8" x14ac:dyDescent="0.25">
      <c r="A792" s="17">
        <f>IFERROR(_xlfn.XLOOKUP([1]!INVENTARIO[[#This Row],[CODIGO CONCATENADO]],[1]!Tabla1[[CODIGO CONCATENADO ]],[1]!Tabla1[FECHA],,0,-1),"")</f>
        <v>44026</v>
      </c>
      <c r="B792" s="17">
        <f>IFERROR(_xlfn.XLOOKUP([1]!INVENTARIO[[#This Row],[CODIGO CONCATENADO]],[1]!Tabla1[[CODIGO CONCATENADO ]],[1]!Tabla1[FECHA],,0,-1),"")</f>
        <v>44026</v>
      </c>
      <c r="C792" s="18" t="str">
        <f>+[1]!Tabla3[[#This Row],[Secuencia]]</f>
        <v>PIN0038</v>
      </c>
      <c r="D792" s="19" t="str">
        <f>+[1]!Tabla3[[#This Row],[Descripcion]]</f>
        <v>LIJA DE ESMERIL No.60 (PLIEGOS)</v>
      </c>
      <c r="E792" s="18" t="str">
        <f>+[1]!Tabla3[[#This Row],[Unidad de medida]]</f>
        <v xml:space="preserve">UNIDAD </v>
      </c>
      <c r="F792" s="20">
        <f>+[1]!INVENTARIO[[#This Row],[CANTIDAD INICIAL]]+[1]!INVENTARIO[[#This Row],[ENTRADAS]]-[1]!INVENTARIO[[#This Row],[SALIDAS]]+[1]!INVENTARIO[[#This Row],[AJUSTES]]</f>
        <v>116</v>
      </c>
      <c r="G792" s="21">
        <f>IFERROR(_xlfn.XLOOKUP([1]!INVENTARIO[[#This Row],[CODIGO CONCATENADO]],[1]!Tabla1[[CODIGO CONCATENADO ]],[1]!Tabla1[COSTO],,0,-1),"")</f>
        <v>68.181818181818187</v>
      </c>
      <c r="H792" s="21">
        <f>+IFERROR([1]!INVENTARIO[[#This Row],[STOCK (BALANCE)]]*[1]!INVENTARIO[[#This Row],[COSTO UNITARIO]],"")</f>
        <v>7909.0909090909099</v>
      </c>
    </row>
    <row r="793" spans="1:8" x14ac:dyDescent="0.25">
      <c r="A793" s="12">
        <f>IFERROR(_xlfn.XLOOKUP([1]!INVENTARIO[[#This Row],[CODIGO CONCATENADO]],[1]!Tabla1[[CODIGO CONCATENADO ]],[1]!Tabla1[FECHA],,0,-1),"")</f>
        <v>44109</v>
      </c>
      <c r="B793" s="12">
        <f>IFERROR(_xlfn.XLOOKUP([1]!INVENTARIO[[#This Row],[CODIGO CONCATENADO]],[1]!Tabla1[[CODIGO CONCATENADO ]],[1]!Tabla1[FECHA],,0,-1),"")</f>
        <v>44109</v>
      </c>
      <c r="C793" s="13" t="str">
        <f>+[1]!Tabla3[[#This Row],[Secuencia]]</f>
        <v>PIN0039</v>
      </c>
      <c r="D793" s="14" t="str">
        <f>+[1]!Tabla3[[#This Row],[Descripcion]]</f>
        <v>LIJA DE ESMERIL No.80 (PLIEGOS)</v>
      </c>
      <c r="E793" s="13" t="str">
        <f>+[1]!Tabla3[[#This Row],[Unidad de medida]]</f>
        <v xml:space="preserve">UNIDAD </v>
      </c>
      <c r="F793" s="15">
        <f>+[1]!INVENTARIO[[#This Row],[CANTIDAD INICIAL]]+[1]!INVENTARIO[[#This Row],[ENTRADAS]]-[1]!INVENTARIO[[#This Row],[SALIDAS]]+[1]!INVENTARIO[[#This Row],[AJUSTES]]</f>
        <v>151</v>
      </c>
      <c r="G793" s="16">
        <f>IFERROR(_xlfn.XLOOKUP([1]!INVENTARIO[[#This Row],[CODIGO CONCATENADO]],[1]!Tabla1[[CODIGO CONCATENADO ]],[1]!Tabla1[COSTO],,0,-1),"")</f>
        <v>68.181818181818187</v>
      </c>
      <c r="H793" s="16">
        <f>+IFERROR([1]!INVENTARIO[[#This Row],[STOCK (BALANCE)]]*[1]!INVENTARIO[[#This Row],[COSTO UNITARIO]],"")</f>
        <v>10295.454545454546</v>
      </c>
    </row>
    <row r="794" spans="1:8" x14ac:dyDescent="0.25">
      <c r="A794" s="17">
        <f>IFERROR(_xlfn.XLOOKUP([1]!INVENTARIO[[#This Row],[CODIGO CONCATENADO]],[1]!Tabla1[[CODIGO CONCATENADO ]],[1]!Tabla1[FECHA],,0,-1),"")</f>
        <v>44026</v>
      </c>
      <c r="B794" s="17">
        <f>IFERROR(_xlfn.XLOOKUP([1]!INVENTARIO[[#This Row],[CODIGO CONCATENADO]],[1]!Tabla1[[CODIGO CONCATENADO ]],[1]!Tabla1[FECHA],,0,-1),"")</f>
        <v>44026</v>
      </c>
      <c r="C794" s="18" t="str">
        <f>+[1]!Tabla3[[#This Row],[Secuencia]]</f>
        <v>PIN0040</v>
      </c>
      <c r="D794" s="19" t="str">
        <f>+[1]!Tabla3[[#This Row],[Descripcion]]</f>
        <v>LONA PLASTICA 8X10</v>
      </c>
      <c r="E794" s="18" t="str">
        <f>+[1]!Tabla3[[#This Row],[Unidad de medida]]</f>
        <v xml:space="preserve">UNIDAD </v>
      </c>
      <c r="F794" s="20">
        <f>+[1]!INVENTARIO[[#This Row],[CANTIDAD INICIAL]]+[1]!INVENTARIO[[#This Row],[ENTRADAS]]-[1]!INVENTARIO[[#This Row],[SALIDAS]]+[1]!INVENTARIO[[#This Row],[AJUSTES]]</f>
        <v>1</v>
      </c>
      <c r="G794" s="21">
        <f>IFERROR(_xlfn.XLOOKUP([1]!INVENTARIO[[#This Row],[CODIGO CONCATENADO]],[1]!Tabla1[[CODIGO CONCATENADO ]],[1]!Tabla1[COSTO],,0,-1),"")</f>
        <v>91.53</v>
      </c>
      <c r="H794" s="21">
        <f>+IFERROR([1]!INVENTARIO[[#This Row],[STOCK (BALANCE)]]*[1]!INVENTARIO[[#This Row],[COSTO UNITARIO]],"")</f>
        <v>91.53</v>
      </c>
    </row>
    <row r="795" spans="1:8" x14ac:dyDescent="0.25">
      <c r="A795" s="12">
        <f>IFERROR(_xlfn.XLOOKUP([1]!INVENTARIO[[#This Row],[CODIGO CONCATENADO]],[1]!Tabla1[[CODIGO CONCATENADO ]],[1]!Tabla1[FECHA],,0,-1),"")</f>
        <v>44026</v>
      </c>
      <c r="B795" s="12">
        <f>IFERROR(_xlfn.XLOOKUP([1]!INVENTARIO[[#This Row],[CODIGO CONCATENADO]],[1]!Tabla1[[CODIGO CONCATENADO ]],[1]!Tabla1[FECHA],,0,-1),"")</f>
        <v>44026</v>
      </c>
      <c r="C795" s="13" t="str">
        <f>+[1]!Tabla3[[#This Row],[Secuencia]]</f>
        <v>PIN0041</v>
      </c>
      <c r="D795" s="14" t="str">
        <f>+[1]!Tabla3[[#This Row],[Descripcion]]</f>
        <v>MASKING TAPE AZUL (ROLLOS)</v>
      </c>
      <c r="E795" s="13" t="str">
        <f>+[1]!Tabla3[[#This Row],[Unidad de medida]]</f>
        <v>UNIDAD</v>
      </c>
      <c r="F795" s="15">
        <f>+[1]!INVENTARIO[[#This Row],[CANTIDAD INICIAL]]+[1]!INVENTARIO[[#This Row],[ENTRADAS]]-[1]!INVENTARIO[[#This Row],[SALIDAS]]+[1]!INVENTARIO[[#This Row],[AJUSTES]]</f>
        <v>4</v>
      </c>
      <c r="G795" s="16">
        <f>IFERROR(_xlfn.XLOOKUP([1]!INVENTARIO[[#This Row],[CODIGO CONCATENADO]],[1]!Tabla1[[CODIGO CONCATENADO ]],[1]!Tabla1[COSTO],,0,-1),"")</f>
        <v>650</v>
      </c>
      <c r="H795" s="16">
        <f>+IFERROR([1]!INVENTARIO[[#This Row],[STOCK (BALANCE)]]*[1]!INVENTARIO[[#This Row],[COSTO UNITARIO]],"")</f>
        <v>2600</v>
      </c>
    </row>
    <row r="796" spans="1:8" x14ac:dyDescent="0.25">
      <c r="A796" s="17">
        <f>IFERROR(_xlfn.XLOOKUP([1]!INVENTARIO[[#This Row],[CODIGO CONCATENADO]],[1]!Tabla1[[CODIGO CONCATENADO ]],[1]!Tabla1[FECHA],,0,-1),"")</f>
        <v>42991</v>
      </c>
      <c r="B796" s="17">
        <f>IFERROR(_xlfn.XLOOKUP([1]!INVENTARIO[[#This Row],[CODIGO CONCATENADO]],[1]!Tabla1[[CODIGO CONCATENADO ]],[1]!Tabla1[FECHA],,0,-1),"")</f>
        <v>42991</v>
      </c>
      <c r="C796" s="18" t="str">
        <f>+[1]!Tabla3[[#This Row],[Secuencia]]</f>
        <v>PIN0042</v>
      </c>
      <c r="D796" s="19" t="str">
        <f>+[1]!Tabla3[[#This Row],[Descripcion]]</f>
        <v>MASKING TAPE VERDE (ROLLOS)</v>
      </c>
      <c r="E796" s="18" t="str">
        <f>+[1]!Tabla3[[#This Row],[Unidad de medida]]</f>
        <v>UNIDAD</v>
      </c>
      <c r="F796" s="20">
        <f>+[1]!INVENTARIO[[#This Row],[CANTIDAD INICIAL]]+[1]!INVENTARIO[[#This Row],[ENTRADAS]]-[1]!INVENTARIO[[#This Row],[SALIDAS]]+[1]!INVENTARIO[[#This Row],[AJUSTES]]</f>
        <v>0</v>
      </c>
      <c r="G796" s="21">
        <f>IFERROR(_xlfn.XLOOKUP([1]!INVENTARIO[[#This Row],[CODIGO CONCATENADO]],[1]!Tabla1[[CODIGO CONCATENADO ]],[1]!Tabla1[COSTO],,0,-1),"")</f>
        <v>0</v>
      </c>
      <c r="H796" s="21">
        <f>+IFERROR([1]!INVENTARIO[[#This Row],[STOCK (BALANCE)]]*[1]!INVENTARIO[[#This Row],[COSTO UNITARIO]],"")</f>
        <v>0</v>
      </c>
    </row>
    <row r="797" spans="1:8" x14ac:dyDescent="0.25">
      <c r="A797" s="12">
        <f>IFERROR(_xlfn.XLOOKUP([1]!INVENTARIO[[#This Row],[CODIGO CONCATENADO]],[1]!Tabla1[[CODIGO CONCATENADO ]],[1]!Tabla1[FECHA],,0,-1),"")</f>
        <v>44540</v>
      </c>
      <c r="B797" s="12">
        <f>IFERROR(_xlfn.XLOOKUP([1]!INVENTARIO[[#This Row],[CODIGO CONCATENADO]],[1]!Tabla1[[CODIGO CONCATENADO ]],[1]!Tabla1[FECHA],,0,-1),"")</f>
        <v>44540</v>
      </c>
      <c r="C797" s="13" t="str">
        <f>+[1]!Tabla3[[#This Row],[Secuencia]]</f>
        <v>PIN0043</v>
      </c>
      <c r="D797" s="14" t="str">
        <f>+[1]!Tabla3[[#This Row],[Descripcion]]</f>
        <v>MANGUERA PARA AIRE 300PSI 3/8X32PIES</v>
      </c>
      <c r="E797" s="13" t="str">
        <f>+[1]!Tabla3[[#This Row],[Unidad de medida]]</f>
        <v>UNIDAD</v>
      </c>
      <c r="F797" s="15">
        <f>+[1]!INVENTARIO[[#This Row],[CANTIDAD INICIAL]]+[1]!INVENTARIO[[#This Row],[ENTRADAS]]-[1]!INVENTARIO[[#This Row],[SALIDAS]]+[1]!INVENTARIO[[#This Row],[AJUSTES]]</f>
        <v>0</v>
      </c>
      <c r="G797" s="16">
        <f>IFERROR(_xlfn.XLOOKUP([1]!INVENTARIO[[#This Row],[CODIGO CONCATENADO]],[1]!Tabla1[[CODIGO CONCATENADO ]],[1]!Tabla1[COSTO],,0,-1),"")</f>
        <v>1009</v>
      </c>
      <c r="H797" s="16">
        <f>+IFERROR([1]!INVENTARIO[[#This Row],[STOCK (BALANCE)]]*[1]!INVENTARIO[[#This Row],[COSTO UNITARIO]],"")</f>
        <v>0</v>
      </c>
    </row>
    <row r="798" spans="1:8" x14ac:dyDescent="0.25">
      <c r="A798" s="17">
        <f>IFERROR(_xlfn.XLOOKUP([1]!INVENTARIO[[#This Row],[CODIGO CONCATENADO]],[1]!Tabla1[[CODIGO CONCATENADO ]],[1]!Tabla1[FECHA],,0,-1),"")</f>
        <v>44701</v>
      </c>
      <c r="B798" s="17">
        <f>IFERROR(_xlfn.XLOOKUP([1]!INVENTARIO[[#This Row],[CODIGO CONCATENADO]],[1]!Tabla1[[CODIGO CONCATENADO ]],[1]!Tabla1[FECHA],,0,-1),"")</f>
        <v>44701</v>
      </c>
      <c r="C798" s="18" t="str">
        <f>+[1]!Tabla3[[#This Row],[Secuencia]]</f>
        <v>PIN0044</v>
      </c>
      <c r="D798" s="19" t="str">
        <f>+[1]!Tabla3[[#This Row],[Descripcion]]</f>
        <v xml:space="preserve">MOTA ANTI GOTA </v>
      </c>
      <c r="E798" s="18" t="str">
        <f>+[1]!Tabla3[[#This Row],[Unidad de medida]]</f>
        <v xml:space="preserve">UNIDAD </v>
      </c>
      <c r="F798" s="20">
        <f>+[1]!INVENTARIO[[#This Row],[CANTIDAD INICIAL]]+[1]!INVENTARIO[[#This Row],[ENTRADAS]]-[1]!INVENTARIO[[#This Row],[SALIDAS]]+[1]!INVENTARIO[[#This Row],[AJUSTES]]</f>
        <v>8</v>
      </c>
      <c r="G798" s="21">
        <f>IFERROR(_xlfn.XLOOKUP([1]!INVENTARIO[[#This Row],[CODIGO CONCATENADO]],[1]!Tabla1[[CODIGO CONCATENADO ]],[1]!Tabla1[COSTO],,0,-1),"")</f>
        <v>130</v>
      </c>
      <c r="H798" s="21">
        <f>+IFERROR([1]!INVENTARIO[[#This Row],[STOCK (BALANCE)]]*[1]!INVENTARIO[[#This Row],[COSTO UNITARIO]],"")</f>
        <v>1040</v>
      </c>
    </row>
    <row r="799" spans="1:8" x14ac:dyDescent="0.25">
      <c r="A799" s="12">
        <f>IFERROR(_xlfn.XLOOKUP([1]!INVENTARIO[[#This Row],[CODIGO CONCATENADO]],[1]!Tabla1[[CODIGO CONCATENADO ]],[1]!Tabla1[FECHA],,0,-1),"")</f>
        <v>44540</v>
      </c>
      <c r="B799" s="12">
        <f>IFERROR(_xlfn.XLOOKUP([1]!INVENTARIO[[#This Row],[CODIGO CONCATENADO]],[1]!Tabla1[[CODIGO CONCATENADO ]],[1]!Tabla1[FECHA],,0,-1),"")</f>
        <v>44540</v>
      </c>
      <c r="C799" s="13" t="str">
        <f>+[1]!Tabla3[[#This Row],[Secuencia]]</f>
        <v>PIN0045</v>
      </c>
      <c r="D799" s="14" t="str">
        <f>+[1]!Tabla3[[#This Row],[Descripcion]]</f>
        <v>MOTA TRUPPER</v>
      </c>
      <c r="E799" s="13" t="str">
        <f>+[1]!Tabla3[[#This Row],[Unidad de medida]]</f>
        <v>UNIDAD</v>
      </c>
      <c r="F799" s="15">
        <f>+[1]!INVENTARIO[[#This Row],[CANTIDAD INICIAL]]+[1]!INVENTARIO[[#This Row],[ENTRADAS]]-[1]!INVENTARIO[[#This Row],[SALIDAS]]+[1]!INVENTARIO[[#This Row],[AJUSTES]]</f>
        <v>0</v>
      </c>
      <c r="G799" s="16">
        <f>IFERROR(_xlfn.XLOOKUP([1]!INVENTARIO[[#This Row],[CODIGO CONCATENADO]],[1]!Tabla1[[CODIGO CONCATENADO ]],[1]!Tabla1[COSTO],,0,-1),"")</f>
        <v>108</v>
      </c>
      <c r="H799" s="16">
        <f>+IFERROR([1]!INVENTARIO[[#This Row],[STOCK (BALANCE)]]*[1]!INVENTARIO[[#This Row],[COSTO UNITARIO]],"")</f>
        <v>0</v>
      </c>
    </row>
    <row r="800" spans="1:8" x14ac:dyDescent="0.25">
      <c r="A800" s="17">
        <f>IFERROR(_xlfn.XLOOKUP([1]!INVENTARIO[[#This Row],[CODIGO CONCATENADO]],[1]!Tabla1[[CODIGO CONCATENADO ]],[1]!Tabla1[FECHA],,0,-1),"")</f>
        <v>44701</v>
      </c>
      <c r="B800" s="17">
        <f>IFERROR(_xlfn.XLOOKUP([1]!INVENTARIO[[#This Row],[CODIGO CONCATENADO]],[1]!Tabla1[[CODIGO CONCATENADO ]],[1]!Tabla1[FECHA],,0,-1),"")</f>
        <v>44701</v>
      </c>
      <c r="C800" s="18" t="str">
        <f>+[1]!Tabla3[[#This Row],[Secuencia]]</f>
        <v>PIN0046</v>
      </c>
      <c r="D800" s="19" t="str">
        <f>+[1]!Tabla3[[#This Row],[Descripcion]]</f>
        <v>OLEO No. 2</v>
      </c>
      <c r="E800" s="18" t="str">
        <f>+[1]!Tabla3[[#This Row],[Unidad de medida]]</f>
        <v>UNIDAD</v>
      </c>
      <c r="F800" s="20">
        <f>+[1]!INVENTARIO[[#This Row],[CANTIDAD INICIAL]]+[1]!INVENTARIO[[#This Row],[ENTRADAS]]-[1]!INVENTARIO[[#This Row],[SALIDAS]]+[1]!INVENTARIO[[#This Row],[AJUSTES]]</f>
        <v>4</v>
      </c>
      <c r="G800" s="21">
        <f>IFERROR(_xlfn.XLOOKUP([1]!INVENTARIO[[#This Row],[CODIGO CONCATENADO]],[1]!Tabla1[[CODIGO CONCATENADO ]],[1]!Tabla1[COSTO],,0,-1),"")</f>
        <v>527</v>
      </c>
      <c r="H800" s="21">
        <f>+IFERROR([1]!INVENTARIO[[#This Row],[STOCK (BALANCE)]]*[1]!INVENTARIO[[#This Row],[COSTO UNITARIO]],"")</f>
        <v>2108</v>
      </c>
    </row>
    <row r="801" spans="1:8" x14ac:dyDescent="0.25">
      <c r="A801" s="12">
        <f>IFERROR(_xlfn.XLOOKUP([1]!INVENTARIO[[#This Row],[CODIGO CONCATENADO]],[1]!Tabla1[[CODIGO CONCATENADO ]],[1]!Tabla1[FECHA],,0,-1),"")</f>
        <v>42991</v>
      </c>
      <c r="B801" s="12">
        <f>IFERROR(_xlfn.XLOOKUP([1]!INVENTARIO[[#This Row],[CODIGO CONCATENADO]],[1]!Tabla1[[CODIGO CONCATENADO ]],[1]!Tabla1[FECHA],,0,-1),"")</f>
        <v>42991</v>
      </c>
      <c r="C801" s="13" t="str">
        <f>+[1]!Tabla3[[#This Row],[Secuencia]]</f>
        <v>PIN0047</v>
      </c>
      <c r="D801" s="14" t="str">
        <f>+[1]!Tabla3[[#This Row],[Descripcion]]</f>
        <v>OLEO No. 24 NEGRO</v>
      </c>
      <c r="E801" s="13" t="str">
        <f>+[1]!Tabla3[[#This Row],[Unidad de medida]]</f>
        <v>UNIDAD</v>
      </c>
      <c r="F801" s="15">
        <f>+[1]!INVENTARIO[[#This Row],[CANTIDAD INICIAL]]+[1]!INVENTARIO[[#This Row],[ENTRADAS]]-[1]!INVENTARIO[[#This Row],[SALIDAS]]+[1]!INVENTARIO[[#This Row],[AJUSTES]]</f>
        <v>3</v>
      </c>
      <c r="G801" s="16">
        <f>IFERROR(_xlfn.XLOOKUP([1]!INVENTARIO[[#This Row],[CODIGO CONCATENADO]],[1]!Tabla1[[CODIGO CONCATENADO ]],[1]!Tabla1[COSTO],,0,-1),"")</f>
        <v>450</v>
      </c>
      <c r="H801" s="16">
        <f>+IFERROR([1]!INVENTARIO[[#This Row],[STOCK (BALANCE)]]*[1]!INVENTARIO[[#This Row],[COSTO UNITARIO]],"")</f>
        <v>1350</v>
      </c>
    </row>
    <row r="802" spans="1:8" x14ac:dyDescent="0.25">
      <c r="A802" s="17">
        <f>IFERROR(_xlfn.XLOOKUP([1]!INVENTARIO[[#This Row],[CODIGO CONCATENADO]],[1]!Tabla1[[CODIGO CONCATENADO ]],[1]!Tabla1[FECHA],,0,-1),"")</f>
        <v>44701</v>
      </c>
      <c r="B802" s="17">
        <f>IFERROR(_xlfn.XLOOKUP([1]!INVENTARIO[[#This Row],[CODIGO CONCATENADO]],[1]!Tabla1[[CODIGO CONCATENADO ]],[1]!Tabla1[FECHA],,0,-1),"")</f>
        <v>44701</v>
      </c>
      <c r="C802" s="18" t="str">
        <f>+[1]!Tabla3[[#This Row],[Secuencia]]</f>
        <v>PIN0048</v>
      </c>
      <c r="D802" s="19" t="str">
        <f>+[1]!Tabla3[[#This Row],[Descripcion]]</f>
        <v xml:space="preserve">OLEO No. 3  </v>
      </c>
      <c r="E802" s="18" t="str">
        <f>+[1]!Tabla3[[#This Row],[Unidad de medida]]</f>
        <v>UNIDAD</v>
      </c>
      <c r="F802" s="20">
        <f>+[1]!INVENTARIO[[#This Row],[CANTIDAD INICIAL]]+[1]!INVENTARIO[[#This Row],[ENTRADAS]]-[1]!INVENTARIO[[#This Row],[SALIDAS]]+[1]!INVENTARIO[[#This Row],[AJUSTES]]</f>
        <v>3</v>
      </c>
      <c r="G802" s="21">
        <f>IFERROR(_xlfn.XLOOKUP([1]!INVENTARIO[[#This Row],[CODIGO CONCATENADO]],[1]!Tabla1[[CODIGO CONCATENADO ]],[1]!Tabla1[COSTO],,0,-1),"")</f>
        <v>527</v>
      </c>
      <c r="H802" s="21">
        <f>+IFERROR([1]!INVENTARIO[[#This Row],[STOCK (BALANCE)]]*[1]!INVENTARIO[[#This Row],[COSTO UNITARIO]],"")</f>
        <v>1581</v>
      </c>
    </row>
    <row r="803" spans="1:8" x14ac:dyDescent="0.25">
      <c r="A803" s="12">
        <f>IFERROR(_xlfn.XLOOKUP([1]!INVENTARIO[[#This Row],[CODIGO CONCATENADO]],[1]!Tabla1[[CODIGO CONCATENADO ]],[1]!Tabla1[FECHA],,0,-1),"")</f>
        <v>44701</v>
      </c>
      <c r="B803" s="12">
        <f>IFERROR(_xlfn.XLOOKUP([1]!INVENTARIO[[#This Row],[CODIGO CONCATENADO]],[1]!Tabla1[[CODIGO CONCATENADO ]],[1]!Tabla1[FECHA],,0,-1),"")</f>
        <v>44701</v>
      </c>
      <c r="C803" s="13" t="str">
        <f>+[1]!Tabla3[[#This Row],[Secuencia]]</f>
        <v>PIN0049</v>
      </c>
      <c r="D803" s="14" t="str">
        <f>+[1]!Tabla3[[#This Row],[Descripcion]]</f>
        <v>PINTURA ACRILICA  BLANCO 00 SATINADA 5/1</v>
      </c>
      <c r="E803" s="13" t="str">
        <f>+[1]!Tabla3[[#This Row],[Unidad de medida]]</f>
        <v>CUBETAS</v>
      </c>
      <c r="F803" s="15">
        <f>+[1]!INVENTARIO[[#This Row],[CANTIDAD INICIAL]]+[1]!INVENTARIO[[#This Row],[ENTRADAS]]-[1]!INVENTARIO[[#This Row],[SALIDAS]]+[1]!INVENTARIO[[#This Row],[AJUSTES]]</f>
        <v>24</v>
      </c>
      <c r="G803" s="16">
        <f>IFERROR(_xlfn.XLOOKUP([1]!INVENTARIO[[#This Row],[CODIGO CONCATENADO]],[1]!Tabla1[[CODIGO CONCATENADO ]],[1]!Tabla1[COSTO],,0,-1),"")</f>
        <v>7275</v>
      </c>
      <c r="H803" s="16">
        <f>+IFERROR([1]!INVENTARIO[[#This Row],[STOCK (BALANCE)]]*[1]!INVENTARIO[[#This Row],[COSTO UNITARIO]],"")</f>
        <v>174600</v>
      </c>
    </row>
    <row r="804" spans="1:8" x14ac:dyDescent="0.25">
      <c r="A804" s="17">
        <f>IFERROR(_xlfn.XLOOKUP([1]!INVENTARIO[[#This Row],[CODIGO CONCATENADO]],[1]!Tabla1[[CODIGO CONCATENADO ]],[1]!Tabla1[FECHA],,0,-1),"")</f>
        <v>44154</v>
      </c>
      <c r="B804" s="17">
        <f>IFERROR(_xlfn.XLOOKUP([1]!INVENTARIO[[#This Row],[CODIGO CONCATENADO]],[1]!Tabla1[[CODIGO CONCATENADO ]],[1]!Tabla1[FECHA],,0,-1),"")</f>
        <v>44154</v>
      </c>
      <c r="C804" s="18" t="str">
        <f>+[1]!Tabla3[[#This Row],[Secuencia]]</f>
        <v>PIN0050</v>
      </c>
      <c r="D804" s="19" t="str">
        <f>+[1]!Tabla3[[#This Row],[Descripcion]]</f>
        <v>PINTURA ACRILICA PORCELANA 90 GALON</v>
      </c>
      <c r="E804" s="18" t="str">
        <f>+[1]!Tabla3[[#This Row],[Unidad de medida]]</f>
        <v>GALON</v>
      </c>
      <c r="F804" s="20">
        <f>+[1]!INVENTARIO[[#This Row],[CANTIDAD INICIAL]]+[1]!INVENTARIO[[#This Row],[ENTRADAS]]-[1]!INVENTARIO[[#This Row],[SALIDAS]]+[1]!INVENTARIO[[#This Row],[AJUSTES]]</f>
        <v>0</v>
      </c>
      <c r="G804" s="21">
        <f>IFERROR(_xlfn.XLOOKUP([1]!INVENTARIO[[#This Row],[CODIGO CONCATENADO]],[1]!Tabla1[[CODIGO CONCATENADO ]],[1]!Tabla1[COSTO],,0,-1),"")</f>
        <v>1065</v>
      </c>
      <c r="H804" s="21">
        <f>+IFERROR([1]!INVENTARIO[[#This Row],[STOCK (BALANCE)]]*[1]!INVENTARIO[[#This Row],[COSTO UNITARIO]],"")</f>
        <v>0</v>
      </c>
    </row>
    <row r="805" spans="1:8" x14ac:dyDescent="0.25">
      <c r="A805" s="12">
        <f>IFERROR(_xlfn.XLOOKUP([1]!INVENTARIO[[#This Row],[CODIGO CONCATENADO]],[1]!Tabla1[[CODIGO CONCATENADO ]],[1]!Tabla1[FECHA],,0,-1),"")</f>
        <v>44148</v>
      </c>
      <c r="B805" s="12">
        <f>IFERROR(_xlfn.XLOOKUP([1]!INVENTARIO[[#This Row],[CODIGO CONCATENADO]],[1]!Tabla1[[CODIGO CONCATENADO ]],[1]!Tabla1[FECHA],,0,-1),"")</f>
        <v>44148</v>
      </c>
      <c r="C805" s="13" t="str">
        <f>+[1]!Tabla3[[#This Row],[Secuencia]]</f>
        <v>PIN0051</v>
      </c>
      <c r="D805" s="14" t="str">
        <f>+[1]!Tabla3[[#This Row],[Descripcion]]</f>
        <v>PINTURA AMARILLO TRAFICO ESMALTE</v>
      </c>
      <c r="E805" s="13" t="str">
        <f>+[1]!Tabla3[[#This Row],[Unidad de medida]]</f>
        <v>GALON</v>
      </c>
      <c r="F805" s="15">
        <f>+[1]!INVENTARIO[[#This Row],[CANTIDAD INICIAL]]+[1]!INVENTARIO[[#This Row],[ENTRADAS]]-[1]!INVENTARIO[[#This Row],[SALIDAS]]+[1]!INVENTARIO[[#This Row],[AJUSTES]]</f>
        <v>5</v>
      </c>
      <c r="G805" s="16">
        <f>IFERROR(_xlfn.XLOOKUP([1]!INVENTARIO[[#This Row],[CODIGO CONCATENADO]],[1]!Tabla1[[CODIGO CONCATENADO ]],[1]!Tabla1[COSTO],,0,-1),"")</f>
        <v>0</v>
      </c>
      <c r="H805" s="16">
        <f>+IFERROR([1]!INVENTARIO[[#This Row],[STOCK (BALANCE)]]*[1]!INVENTARIO[[#This Row],[COSTO UNITARIO]],"")</f>
        <v>0</v>
      </c>
    </row>
    <row r="806" spans="1:8" x14ac:dyDescent="0.25">
      <c r="A806" s="17">
        <f>IFERROR(_xlfn.XLOOKUP([1]!INVENTARIO[[#This Row],[CODIGO CONCATENADO]],[1]!Tabla1[[CODIGO CONCATENADO ]],[1]!Tabla1[FECHA],,0,-1),"")</f>
        <v>44154</v>
      </c>
      <c r="B806" s="17">
        <f>IFERROR(_xlfn.XLOOKUP([1]!INVENTARIO[[#This Row],[CODIGO CONCATENADO]],[1]!Tabla1[[CODIGO CONCATENADO ]],[1]!Tabla1[FECHA],,0,-1),"")</f>
        <v>44154</v>
      </c>
      <c r="C806" s="18" t="str">
        <f>+[1]!Tabla3[[#This Row],[Secuencia]]</f>
        <v>PIN0052</v>
      </c>
      <c r="D806" s="19" t="str">
        <f>+[1]!Tabla3[[#This Row],[Descripcion]]</f>
        <v>PINTURA INDUSTRIAL BLANCO OO</v>
      </c>
      <c r="E806" s="18" t="str">
        <f>+[1]!Tabla3[[#This Row],[Unidad de medida]]</f>
        <v>GALON</v>
      </c>
      <c r="F806" s="20">
        <f>+[1]!INVENTARIO[[#This Row],[CANTIDAD INICIAL]]+[1]!INVENTARIO[[#This Row],[ENTRADAS]]-[1]!INVENTARIO[[#This Row],[SALIDAS]]+[1]!INVENTARIO[[#This Row],[AJUSTES]]</f>
        <v>0</v>
      </c>
      <c r="G806" s="21">
        <f>IFERROR(_xlfn.XLOOKUP([1]!INVENTARIO[[#This Row],[CODIGO CONCATENADO]],[1]!Tabla1[[CODIGO CONCATENADO ]],[1]!Tabla1[COSTO],,0,-1),"")</f>
        <v>1550</v>
      </c>
      <c r="H806" s="21">
        <f>+IFERROR([1]!INVENTARIO[[#This Row],[STOCK (BALANCE)]]*[1]!INVENTARIO[[#This Row],[COSTO UNITARIO]],"")</f>
        <v>0</v>
      </c>
    </row>
    <row r="807" spans="1:8" x14ac:dyDescent="0.25">
      <c r="A807" s="12">
        <f>IFERROR(_xlfn.XLOOKUP([1]!INVENTARIO[[#This Row],[CODIGO CONCATENADO]],[1]!Tabla1[[CODIGO CONCATENADO ]],[1]!Tabla1[FECHA],,0,-1),"")</f>
        <v>44152</v>
      </c>
      <c r="B807" s="12">
        <f>IFERROR(_xlfn.XLOOKUP([1]!INVENTARIO[[#This Row],[CODIGO CONCATENADO]],[1]!Tabla1[[CODIGO CONCATENADO ]],[1]!Tabla1[FECHA],,0,-1),"")</f>
        <v>44152</v>
      </c>
      <c r="C807" s="13" t="str">
        <f>+[1]!Tabla3[[#This Row],[Secuencia]]</f>
        <v>PIN0053</v>
      </c>
      <c r="D807" s="14" t="str">
        <f>+[1]!Tabla3[[#This Row],[Descripcion]]</f>
        <v>PINTURA INSTITUCIONAL AZUL 7707C EXTERIOR</v>
      </c>
      <c r="E807" s="13" t="str">
        <f>+[1]!Tabla3[[#This Row],[Unidad de medida]]</f>
        <v>GALON</v>
      </c>
      <c r="F807" s="15">
        <f>+[1]!INVENTARIO[[#This Row],[CANTIDAD INICIAL]]+[1]!INVENTARIO[[#This Row],[ENTRADAS]]-[1]!INVENTARIO[[#This Row],[SALIDAS]]+[1]!INVENTARIO[[#This Row],[AJUSTES]]</f>
        <v>2</v>
      </c>
      <c r="G807" s="16">
        <f>IFERROR(_xlfn.XLOOKUP([1]!INVENTARIO[[#This Row],[CODIGO CONCATENADO]],[1]!Tabla1[[CODIGO CONCATENADO ]],[1]!Tabla1[COSTO],,0,-1),"")</f>
        <v>1800</v>
      </c>
      <c r="H807" s="16">
        <f>+IFERROR([1]!INVENTARIO[[#This Row],[STOCK (BALANCE)]]*[1]!INVENTARIO[[#This Row],[COSTO UNITARIO]],"")</f>
        <v>3600</v>
      </c>
    </row>
    <row r="808" spans="1:8" x14ac:dyDescent="0.25">
      <c r="A808" s="17">
        <f>IFERROR(_xlfn.XLOOKUP([1]!INVENTARIO[[#This Row],[CODIGO CONCATENADO]],[1]!Tabla1[[CODIGO CONCATENADO ]],[1]!Tabla1[FECHA],,0,-1),"")</f>
        <v>44152</v>
      </c>
      <c r="B808" s="17">
        <f>IFERROR(_xlfn.XLOOKUP([1]!INVENTARIO[[#This Row],[CODIGO CONCATENADO]],[1]!Tabla1[[CODIGO CONCATENADO ]],[1]!Tabla1[FECHA],,0,-1),"")</f>
        <v>44152</v>
      </c>
      <c r="C808" s="18" t="str">
        <f>+[1]!Tabla3[[#This Row],[Secuencia]]</f>
        <v>PIN0054</v>
      </c>
      <c r="D808" s="19" t="str">
        <f>+[1]!Tabla3[[#This Row],[Descripcion]]</f>
        <v>PINTURA INSTITUCIONAL NARANJA  165C EXTERIOR</v>
      </c>
      <c r="E808" s="18" t="str">
        <f>+[1]!Tabla3[[#This Row],[Unidad de medida]]</f>
        <v>GALON</v>
      </c>
      <c r="F808" s="20">
        <f>+[1]!INVENTARIO[[#This Row],[CANTIDAD INICIAL]]+[1]!INVENTARIO[[#This Row],[ENTRADAS]]-[1]!INVENTARIO[[#This Row],[SALIDAS]]+[1]!INVENTARIO[[#This Row],[AJUSTES]]</f>
        <v>0</v>
      </c>
      <c r="G808" s="21">
        <f>IFERROR(_xlfn.XLOOKUP([1]!INVENTARIO[[#This Row],[CODIGO CONCATENADO]],[1]!Tabla1[[CODIGO CONCATENADO ]],[1]!Tabla1[COSTO],,0,-1),"")</f>
        <v>1800</v>
      </c>
      <c r="H808" s="21">
        <f>+IFERROR([1]!INVENTARIO[[#This Row],[STOCK (BALANCE)]]*[1]!INVENTARIO[[#This Row],[COSTO UNITARIO]],"")</f>
        <v>0</v>
      </c>
    </row>
    <row r="809" spans="1:8" ht="30" x14ac:dyDescent="0.25">
      <c r="A809" s="12">
        <f>IFERROR(_xlfn.XLOOKUP([1]!INVENTARIO[[#This Row],[CODIGO CONCATENADO]],[1]!Tabla1[[CODIGO CONCATENADO ]],[1]!Tabla1[FECHA],,0,-1),"")</f>
        <v>44706</v>
      </c>
      <c r="B809" s="12">
        <f>IFERROR(_xlfn.XLOOKUP([1]!INVENTARIO[[#This Row],[CODIGO CONCATENADO]],[1]!Tabla1[[CODIGO CONCATENADO ]],[1]!Tabla1[FECHA],,0,-1),"")</f>
        <v>44706</v>
      </c>
      <c r="C809" s="13" t="str">
        <f>+[1]!Tabla3[[#This Row],[Secuencia]]</f>
        <v>PIN0055</v>
      </c>
      <c r="D809" s="14" t="str">
        <f>+[1]!Tabla3[[#This Row],[Descripcion]]</f>
        <v>PINTURA PARA INTERIOR GRIS CLARO 926 SATINADA CUBETAS DE 5/1</v>
      </c>
      <c r="E809" s="13" t="str">
        <f>+[1]!Tabla3[[#This Row],[Unidad de medida]]</f>
        <v>CUBETAS</v>
      </c>
      <c r="F809" s="15">
        <f>+[1]!INVENTARIO[[#This Row],[CANTIDAD INICIAL]]+[1]!INVENTARIO[[#This Row],[ENTRADAS]]-[1]!INVENTARIO[[#This Row],[SALIDAS]]+[1]!INVENTARIO[[#This Row],[AJUSTES]]</f>
        <v>33</v>
      </c>
      <c r="G809" s="16">
        <f>IFERROR(_xlfn.XLOOKUP([1]!INVENTARIO[[#This Row],[CODIGO CONCATENADO]],[1]!Tabla1[[CODIGO CONCATENADO ]],[1]!Tabla1[COSTO],,0,-1),"")</f>
        <v>7275</v>
      </c>
      <c r="H809" s="16">
        <f>+IFERROR([1]!INVENTARIO[[#This Row],[STOCK (BALANCE)]]*[1]!INVENTARIO[[#This Row],[COSTO UNITARIO]],"")</f>
        <v>240075</v>
      </c>
    </row>
    <row r="810" spans="1:8" ht="30" x14ac:dyDescent="0.25">
      <c r="A810" s="17" t="str">
        <f>IFERROR(_xlfn.XLOOKUP([1]!INVENTARIO[[#This Row],[CODIGO CONCATENADO]],[1]!Tabla1[[CODIGO CONCATENADO ]],[1]!Tabla1[FECHA],,0,-1),"")</f>
        <v/>
      </c>
      <c r="B810" s="17" t="str">
        <f>IFERROR(_xlfn.XLOOKUP([1]!INVENTARIO[[#This Row],[CODIGO CONCATENADO]],[1]!Tabla1[[CODIGO CONCATENADO ]],[1]!Tabla1[FECHA],,0,-1),"")</f>
        <v/>
      </c>
      <c r="C810" s="18" t="str">
        <f>+[1]!Tabla3[[#This Row],[Secuencia]]</f>
        <v>PIN0056</v>
      </c>
      <c r="D810" s="19" t="str">
        <f>+[1]!Tabla3[[#This Row],[Descripcion]]</f>
        <v>PINTURA PARA INTERIOR GRIS FRAGIL 86 SATINADA CUBETAS 5/1</v>
      </c>
      <c r="E810" s="18" t="str">
        <f>+[1]!Tabla3[[#This Row],[Unidad de medida]]</f>
        <v>CUBETAS</v>
      </c>
      <c r="F810" s="20">
        <f>+[1]!INVENTARIO[[#This Row],[CANTIDAD INICIAL]]+[1]!INVENTARIO[[#This Row],[ENTRADAS]]-[1]!INVENTARIO[[#This Row],[SALIDAS]]+[1]!INVENTARIO[[#This Row],[AJUSTES]]</f>
        <v>0</v>
      </c>
      <c r="G810" s="21" t="str">
        <f>IFERROR(_xlfn.XLOOKUP([1]!INVENTARIO[[#This Row],[CODIGO CONCATENADO]],[1]!Tabla1[[CODIGO CONCATENADO ]],[1]!Tabla1[COSTO],,0,-1),"")</f>
        <v/>
      </c>
      <c r="H810" s="21" t="str">
        <f>+IFERROR([1]!INVENTARIO[[#This Row],[STOCK (BALANCE)]]*[1]!INVENTARIO[[#This Row],[COSTO UNITARIO]],"")</f>
        <v/>
      </c>
    </row>
    <row r="811" spans="1:8" x14ac:dyDescent="0.25">
      <c r="A811" s="12">
        <f>IFERROR(_xlfn.XLOOKUP([1]!INVENTARIO[[#This Row],[CODIGO CONCATENADO]],[1]!Tabla1[[CODIGO CONCATENADO ]],[1]!Tabla1[FECHA],,0,-1),"")</f>
        <v>44028</v>
      </c>
      <c r="B811" s="12">
        <f>IFERROR(_xlfn.XLOOKUP([1]!INVENTARIO[[#This Row],[CODIGO CONCATENADO]],[1]!Tabla1[[CODIGO CONCATENADO ]],[1]!Tabla1[FECHA],,0,-1),"")</f>
        <v>44028</v>
      </c>
      <c r="C811" s="13" t="str">
        <f>+[1]!Tabla3[[#This Row],[Secuencia]]</f>
        <v>PIN0057</v>
      </c>
      <c r="D811" s="14" t="str">
        <f>+[1]!Tabla3[[#This Row],[Descripcion]]</f>
        <v>PISTOLA DE SILICON</v>
      </c>
      <c r="E811" s="13" t="str">
        <f>+[1]!Tabla3[[#This Row],[Unidad de medida]]</f>
        <v xml:space="preserve">UNIDAD </v>
      </c>
      <c r="F811" s="15">
        <f>+[1]!INVENTARIO[[#This Row],[CANTIDAD INICIAL]]+[1]!INVENTARIO[[#This Row],[ENTRADAS]]-[1]!INVENTARIO[[#This Row],[SALIDAS]]+[1]!INVENTARIO[[#This Row],[AJUSTES]]</f>
        <v>0</v>
      </c>
      <c r="G811" s="16">
        <f>IFERROR(_xlfn.XLOOKUP([1]!INVENTARIO[[#This Row],[CODIGO CONCATENADO]],[1]!Tabla1[[CODIGO CONCATENADO ]],[1]!Tabla1[COSTO],,0,-1),"")</f>
        <v>114</v>
      </c>
      <c r="H811" s="16">
        <f>+IFERROR([1]!INVENTARIO[[#This Row],[STOCK (BALANCE)]]*[1]!INVENTARIO[[#This Row],[COSTO UNITARIO]],"")</f>
        <v>0</v>
      </c>
    </row>
    <row r="812" spans="1:8" x14ac:dyDescent="0.25">
      <c r="A812" s="17">
        <f>IFERROR(_xlfn.XLOOKUP([1]!INVENTARIO[[#This Row],[CODIGO CONCATENADO]],[1]!Tabla1[[CODIGO CONCATENADO ]],[1]!Tabla1[FECHA],,0,-1),"")</f>
        <v>44540</v>
      </c>
      <c r="B812" s="17">
        <f>IFERROR(_xlfn.XLOOKUP([1]!INVENTARIO[[#This Row],[CODIGO CONCATENADO]],[1]!Tabla1[[CODIGO CONCATENADO ]],[1]!Tabla1[FECHA],,0,-1),"")</f>
        <v>44540</v>
      </c>
      <c r="C812" s="18" t="str">
        <f>+[1]!Tabla3[[#This Row],[Secuencia]]</f>
        <v>PIN0058</v>
      </c>
      <c r="D812" s="19" t="str">
        <f>+[1]!Tabla3[[#This Row],[Descripcion]]</f>
        <v>PISTOLA DE ALTA PRESION</v>
      </c>
      <c r="E812" s="18" t="str">
        <f>+[1]!Tabla3[[#This Row],[Unidad de medida]]</f>
        <v>UNIDAD</v>
      </c>
      <c r="F812" s="20">
        <f>+[1]!INVENTARIO[[#This Row],[CANTIDAD INICIAL]]+[1]!INVENTARIO[[#This Row],[ENTRADAS]]-[1]!INVENTARIO[[#This Row],[SALIDAS]]+[1]!INVENTARIO[[#This Row],[AJUSTES]]</f>
        <v>1</v>
      </c>
      <c r="G812" s="21">
        <f>IFERROR(_xlfn.XLOOKUP([1]!INVENTARIO[[#This Row],[CODIGO CONCATENADO]],[1]!Tabla1[[CODIGO CONCATENADO ]],[1]!Tabla1[COSTO],,0,-1),"")</f>
        <v>2975</v>
      </c>
      <c r="H812" s="21">
        <f>+IFERROR([1]!INVENTARIO[[#This Row],[STOCK (BALANCE)]]*[1]!INVENTARIO[[#This Row],[COSTO UNITARIO]],"")</f>
        <v>2975</v>
      </c>
    </row>
    <row r="813" spans="1:8" x14ac:dyDescent="0.25">
      <c r="A813" s="12">
        <f>IFERROR(_xlfn.XLOOKUP([1]!INVENTARIO[[#This Row],[CODIGO CONCATENADO]],[1]!Tabla1[[CODIGO CONCATENADO ]],[1]!Tabla1[FECHA],,0,-1),"")</f>
        <v>44540</v>
      </c>
      <c r="B813" s="12">
        <f>IFERROR(_xlfn.XLOOKUP([1]!INVENTARIO[[#This Row],[CODIGO CONCATENADO]],[1]!Tabla1[[CODIGO CONCATENADO ]],[1]!Tabla1[FECHA],,0,-1),"")</f>
        <v>44540</v>
      </c>
      <c r="C813" s="13" t="str">
        <f>+[1]!Tabla3[[#This Row],[Secuencia]]</f>
        <v>PIN0059</v>
      </c>
      <c r="D813" s="14" t="str">
        <f>+[1]!Tabla3[[#This Row],[Descripcion]]</f>
        <v>PISTOLA PARA PINTAR  DE BAJA PRESION</v>
      </c>
      <c r="E813" s="13" t="str">
        <f>+[1]!Tabla3[[#This Row],[Unidad de medida]]</f>
        <v>UNIDAD</v>
      </c>
      <c r="F813" s="15">
        <f>+[1]!INVENTARIO[[#This Row],[CANTIDAD INICIAL]]+[1]!INVENTARIO[[#This Row],[ENTRADAS]]-[1]!INVENTARIO[[#This Row],[SALIDAS]]+[1]!INVENTARIO[[#This Row],[AJUSTES]]</f>
        <v>1</v>
      </c>
      <c r="G813" s="16">
        <f>IFERROR(_xlfn.XLOOKUP([1]!INVENTARIO[[#This Row],[CODIGO CONCATENADO]],[1]!Tabla1[[CODIGO CONCATENADO ]],[1]!Tabla1[COSTO],,0,-1),"")</f>
        <v>2340</v>
      </c>
      <c r="H813" s="16">
        <f>+IFERROR([1]!INVENTARIO[[#This Row],[STOCK (BALANCE)]]*[1]!INVENTARIO[[#This Row],[COSTO UNITARIO]],"")</f>
        <v>2340</v>
      </c>
    </row>
    <row r="814" spans="1:8" x14ac:dyDescent="0.25">
      <c r="A814" s="17">
        <f>IFERROR(_xlfn.XLOOKUP([1]!INVENTARIO[[#This Row],[CODIGO CONCATENADO]],[1]!Tabla1[[CODIGO CONCATENADO ]],[1]!Tabla1[FECHA],,0,-1),"")</f>
        <v>42991</v>
      </c>
      <c r="B814" s="17">
        <f>IFERROR(_xlfn.XLOOKUP([1]!INVENTARIO[[#This Row],[CODIGO CONCATENADO]],[1]!Tabla1[[CODIGO CONCATENADO ]],[1]!Tabla1[FECHA],,0,-1),"")</f>
        <v>42991</v>
      </c>
      <c r="C814" s="18" t="str">
        <f>+[1]!Tabla3[[#This Row],[Secuencia]]</f>
        <v>PIN0060</v>
      </c>
      <c r="D814" s="19" t="str">
        <f>+[1]!Tabla3[[#This Row],[Descripcion]]</f>
        <v>PORTA ROLO DE METAL PEQUEÑO</v>
      </c>
      <c r="E814" s="18" t="str">
        <f>+[1]!Tabla3[[#This Row],[Unidad de medida]]</f>
        <v>UNIDAD</v>
      </c>
      <c r="F814" s="20">
        <f>+[1]!INVENTARIO[[#This Row],[CANTIDAD INICIAL]]+[1]!INVENTARIO[[#This Row],[ENTRADAS]]-[1]!INVENTARIO[[#This Row],[SALIDAS]]+[1]!INVENTARIO[[#This Row],[AJUSTES]]</f>
        <v>2</v>
      </c>
      <c r="G814" s="21">
        <f>IFERROR(_xlfn.XLOOKUP([1]!INVENTARIO[[#This Row],[CODIGO CONCATENADO]],[1]!Tabla1[[CODIGO CONCATENADO ]],[1]!Tabla1[COSTO],,0,-1),"")</f>
        <v>181.72</v>
      </c>
      <c r="H814" s="21">
        <f>+IFERROR([1]!INVENTARIO[[#This Row],[STOCK (BALANCE)]]*[1]!INVENTARIO[[#This Row],[COSTO UNITARIO]],"")</f>
        <v>363.44</v>
      </c>
    </row>
    <row r="815" spans="1:8" x14ac:dyDescent="0.25">
      <c r="A815" s="12">
        <f>IFERROR(_xlfn.XLOOKUP([1]!INVENTARIO[[#This Row],[CODIGO CONCATENADO]],[1]!Tabla1[[CODIGO CONCATENADO ]],[1]!Tabla1[FECHA],,0,-1),"")</f>
        <v>44699</v>
      </c>
      <c r="B815" s="12">
        <f>IFERROR(_xlfn.XLOOKUP([1]!INVENTARIO[[#This Row],[CODIGO CONCATENADO]],[1]!Tabla1[[CODIGO CONCATENADO ]],[1]!Tabla1[FECHA],,0,-1),"")</f>
        <v>44699</v>
      </c>
      <c r="C815" s="13" t="str">
        <f>+[1]!Tabla3[[#This Row],[Secuencia]]</f>
        <v>PIN0061</v>
      </c>
      <c r="D815" s="14" t="str">
        <f>+[1]!Tabla3[[#This Row],[Descripcion]]</f>
        <v>PORTA ROLO TRUPPER</v>
      </c>
      <c r="E815" s="13" t="str">
        <f>+[1]!Tabla3[[#This Row],[Unidad de medida]]</f>
        <v>UNIDAD3</v>
      </c>
      <c r="F815" s="15">
        <f>+[1]!INVENTARIO[[#This Row],[CANTIDAD INICIAL]]+[1]!INVENTARIO[[#This Row],[ENTRADAS]]-[1]!INVENTARIO[[#This Row],[SALIDAS]]+[1]!INVENTARIO[[#This Row],[AJUSTES]]</f>
        <v>4</v>
      </c>
      <c r="G815" s="16">
        <f>IFERROR(_xlfn.XLOOKUP([1]!INVENTARIO[[#This Row],[CODIGO CONCATENADO]],[1]!Tabla1[[CODIGO CONCATENADO ]],[1]!Tabla1[COSTO],,0,-1),"")</f>
        <v>134.6</v>
      </c>
      <c r="H815" s="16">
        <f>+IFERROR([1]!INVENTARIO[[#This Row],[STOCK (BALANCE)]]*[1]!INVENTARIO[[#This Row],[COSTO UNITARIO]],"")</f>
        <v>538.4</v>
      </c>
    </row>
    <row r="816" spans="1:8" x14ac:dyDescent="0.25">
      <c r="A816" s="17">
        <f>IFERROR(_xlfn.XLOOKUP([1]!INVENTARIO[[#This Row],[CODIGO CONCATENADO]],[1]!Tabla1[[CODIGO CONCATENADO ]],[1]!Tabla1[FECHA],,0,-1),"")</f>
        <v>42991</v>
      </c>
      <c r="B816" s="17">
        <f>IFERROR(_xlfn.XLOOKUP([1]!INVENTARIO[[#This Row],[CODIGO CONCATENADO]],[1]!Tabla1[[CODIGO CONCATENADO ]],[1]!Tabla1[FECHA],,0,-1),"")</f>
        <v>42991</v>
      </c>
      <c r="C816" s="18" t="str">
        <f>+[1]!Tabla3[[#This Row],[Secuencia]]</f>
        <v>PIN0062</v>
      </c>
      <c r="D816" s="19" t="str">
        <f>+[1]!Tabla3[[#This Row],[Descripcion]]</f>
        <v>RESBALADORES</v>
      </c>
      <c r="E816" s="18" t="str">
        <f>+[1]!Tabla3[[#This Row],[Unidad de medida]]</f>
        <v>UNIDAD</v>
      </c>
      <c r="F816" s="20">
        <f>+[1]!INVENTARIO[[#This Row],[CANTIDAD INICIAL]]+[1]!INVENTARIO[[#This Row],[ENTRADAS]]-[1]!INVENTARIO[[#This Row],[SALIDAS]]+[1]!INVENTARIO[[#This Row],[AJUSTES]]</f>
        <v>54</v>
      </c>
      <c r="G816" s="21">
        <f>IFERROR(_xlfn.XLOOKUP([1]!INVENTARIO[[#This Row],[CODIGO CONCATENADO]],[1]!Tabla1[[CODIGO CONCATENADO ]],[1]!Tabla1[COSTO],,0,-1),"")</f>
        <v>3.5</v>
      </c>
      <c r="H816" s="21">
        <f>+IFERROR([1]!INVENTARIO[[#This Row],[STOCK (BALANCE)]]*[1]!INVENTARIO[[#This Row],[COSTO UNITARIO]],"")</f>
        <v>189</v>
      </c>
    </row>
    <row r="817" spans="1:8" x14ac:dyDescent="0.25">
      <c r="A817" s="12">
        <f>IFERROR(_xlfn.XLOOKUP([1]!INVENTARIO[[#This Row],[CODIGO CONCATENADO]],[1]!Tabla1[[CODIGO CONCATENADO ]],[1]!Tabla1[FECHA],,0,-1),"")</f>
        <v>44540</v>
      </c>
      <c r="B817" s="12">
        <f>IFERROR(_xlfn.XLOOKUP([1]!INVENTARIO[[#This Row],[CODIGO CONCATENADO]],[1]!Tabla1[[CODIGO CONCATENADO ]],[1]!Tabla1[FECHA],,0,-1),"")</f>
        <v>44540</v>
      </c>
      <c r="C817" s="13" t="str">
        <f>+[1]!Tabla3[[#This Row],[Secuencia]]</f>
        <v>PIN0063</v>
      </c>
      <c r="D817" s="14" t="str">
        <f>+[1]!Tabla3[[#This Row],[Descripcion]]</f>
        <v>THINNERS TROPICAL TH 1000</v>
      </c>
      <c r="E817" s="13" t="str">
        <f>+[1]!Tabla3[[#This Row],[Unidad de medida]]</f>
        <v>GALON</v>
      </c>
      <c r="F817" s="15">
        <f>+[1]!INVENTARIO[[#This Row],[CANTIDAD INICIAL]]+[1]!INVENTARIO[[#This Row],[ENTRADAS]]-[1]!INVENTARIO[[#This Row],[SALIDAS]]+[1]!INVENTARIO[[#This Row],[AJUSTES]]</f>
        <v>8</v>
      </c>
      <c r="G817" s="16">
        <f>IFERROR(_xlfn.XLOOKUP([1]!INVENTARIO[[#This Row],[CODIGO CONCATENADO]],[1]!Tabla1[[CODIGO CONCATENADO ]],[1]!Tabla1[COSTO],,0,-1),"")</f>
        <v>540</v>
      </c>
      <c r="H817" s="16">
        <f>+IFERROR([1]!INVENTARIO[[#This Row],[STOCK (BALANCE)]]*[1]!INVENTARIO[[#This Row],[COSTO UNITARIO]],"")</f>
        <v>4320</v>
      </c>
    </row>
    <row r="818" spans="1:8" x14ac:dyDescent="0.25">
      <c r="A818" s="17">
        <f>IFERROR(_xlfn.XLOOKUP([1]!INVENTARIO[[#This Row],[CODIGO CONCATENADO]],[1]!Tabla1[[CODIGO CONCATENADO ]],[1]!Tabla1[FECHA],,0,-1),"")</f>
        <v>44699</v>
      </c>
      <c r="B818" s="17">
        <f>IFERROR(_xlfn.XLOOKUP([1]!INVENTARIO[[#This Row],[CODIGO CONCATENADO]],[1]!Tabla1[[CODIGO CONCATENADO ]],[1]!Tabla1[FECHA],,0,-1),"")</f>
        <v>44699</v>
      </c>
      <c r="C818" s="18" t="str">
        <f>+[1]!Tabla3[[#This Row],[Secuencia]]</f>
        <v>PIN0064</v>
      </c>
      <c r="D818" s="19" t="str">
        <f>+[1]!Tabla3[[#This Row],[Descripcion]]</f>
        <v>LIJA DE ESMERIL EN YARDAS (ROLLO) #60</v>
      </c>
      <c r="E818" s="18" t="str">
        <f>+[1]!Tabla3[[#This Row],[Unidad de medida]]</f>
        <v>YARDAS</v>
      </c>
      <c r="F818" s="20">
        <f>+[1]!INVENTARIO[[#This Row],[CANTIDAD INICIAL]]+[1]!INVENTARIO[[#This Row],[ENTRADAS]]-[1]!INVENTARIO[[#This Row],[SALIDAS]]+[1]!INVENTARIO[[#This Row],[AJUSTES]]</f>
        <v>5</v>
      </c>
      <c r="G818" s="21">
        <f>IFERROR(_xlfn.XLOOKUP([1]!INVENTARIO[[#This Row],[CODIGO CONCATENADO]],[1]!Tabla1[[CODIGO CONCATENADO ]],[1]!Tabla1[COSTO],,0,-1),"")</f>
        <v>442</v>
      </c>
      <c r="H818" s="21">
        <f>+IFERROR([1]!INVENTARIO[[#This Row],[STOCK (BALANCE)]]*[1]!INVENTARIO[[#This Row],[COSTO UNITARIO]],"")</f>
        <v>2210</v>
      </c>
    </row>
    <row r="819" spans="1:8" x14ac:dyDescent="0.25">
      <c r="A819" s="12">
        <f>IFERROR(_xlfn.XLOOKUP([1]!INVENTARIO[[#This Row],[CODIGO CONCATENADO]],[1]!Tabla1[[CODIGO CONCATENADO ]],[1]!Tabla1[FECHA],,0,-1),"")</f>
        <v>44699</v>
      </c>
      <c r="B819" s="12">
        <f>IFERROR(_xlfn.XLOOKUP([1]!INVENTARIO[[#This Row],[CODIGO CONCATENADO]],[1]!Tabla1[[CODIGO CONCATENADO ]],[1]!Tabla1[FECHA],,0,-1),"")</f>
        <v>44699</v>
      </c>
      <c r="C819" s="13" t="str">
        <f>+[1]!Tabla3[[#This Row],[Secuencia]]</f>
        <v>PIN0065</v>
      </c>
      <c r="D819" s="14" t="str">
        <f>+[1]!Tabla3[[#This Row],[Descripcion]]</f>
        <v>LIJA DE ESMERIL EN YARDAS (ROLLO) #80</v>
      </c>
      <c r="E819" s="13" t="str">
        <f>+[1]!Tabla3[[#This Row],[Unidad de medida]]</f>
        <v>YARDAS</v>
      </c>
      <c r="F819" s="15">
        <f>+[1]!INVENTARIO[[#This Row],[CANTIDAD INICIAL]]+[1]!INVENTARIO[[#This Row],[ENTRADAS]]-[1]!INVENTARIO[[#This Row],[SALIDAS]]+[1]!INVENTARIO[[#This Row],[AJUSTES]]</f>
        <v>5</v>
      </c>
      <c r="G819" s="16">
        <f>IFERROR(_xlfn.XLOOKUP([1]!INVENTARIO[[#This Row],[CODIGO CONCATENADO]],[1]!Tabla1[[CODIGO CONCATENADO ]],[1]!Tabla1[COSTO],,0,-1),"")</f>
        <v>442</v>
      </c>
      <c r="H819" s="16">
        <f>+IFERROR([1]!INVENTARIO[[#This Row],[STOCK (BALANCE)]]*[1]!INVENTARIO[[#This Row],[COSTO UNITARIO]],"")</f>
        <v>2210</v>
      </c>
    </row>
    <row r="820" spans="1:8" x14ac:dyDescent="0.25">
      <c r="A820" s="17">
        <f>IFERROR(_xlfn.XLOOKUP([1]!INVENTARIO[[#This Row],[CODIGO CONCATENADO]],[1]!Tabla1[[CODIGO CONCATENADO ]],[1]!Tabla1[FECHA],,0,-1),"")</f>
        <v>44699</v>
      </c>
      <c r="B820" s="17">
        <f>IFERROR(_xlfn.XLOOKUP([1]!INVENTARIO[[#This Row],[CODIGO CONCATENADO]],[1]!Tabla1[[CODIGO CONCATENADO ]],[1]!Tabla1[FECHA],,0,-1),"")</f>
        <v>44699</v>
      </c>
      <c r="C820" s="18" t="str">
        <f>+[1]!Tabla3[[#This Row],[Secuencia]]</f>
        <v>PIN0066</v>
      </c>
      <c r="D820" s="19" t="str">
        <f>+[1]!Tabla3[[#This Row],[Descripcion]]</f>
        <v>LIJA DE ESMERIL EN YARDAS (ROLLO) #120</v>
      </c>
      <c r="E820" s="18" t="str">
        <f>+[1]!Tabla3[[#This Row],[Unidad de medida]]</f>
        <v>YARDAS</v>
      </c>
      <c r="F820" s="20">
        <f>+[1]!INVENTARIO[[#This Row],[CANTIDAD INICIAL]]+[1]!INVENTARIO[[#This Row],[ENTRADAS]]-[1]!INVENTARIO[[#This Row],[SALIDAS]]+[1]!INVENTARIO[[#This Row],[AJUSTES]]</f>
        <v>5</v>
      </c>
      <c r="G820" s="21">
        <f>IFERROR(_xlfn.XLOOKUP([1]!INVENTARIO[[#This Row],[CODIGO CONCATENADO]],[1]!Tabla1[[CODIGO CONCATENADO ]],[1]!Tabla1[COSTO],,0,-1),"")</f>
        <v>442</v>
      </c>
      <c r="H820" s="21">
        <f>+IFERROR([1]!INVENTARIO[[#This Row],[STOCK (BALANCE)]]*[1]!INVENTARIO[[#This Row],[COSTO UNITARIO]],"")</f>
        <v>2210</v>
      </c>
    </row>
    <row r="821" spans="1:8" x14ac:dyDescent="0.25">
      <c r="A821" s="12">
        <f>IFERROR(_xlfn.XLOOKUP([1]!INVENTARIO[[#This Row],[CODIGO CONCATENADO]],[1]!Tabla1[[CODIGO CONCATENADO ]],[1]!Tabla1[FECHA],,0,-1),"")</f>
        <v>44701</v>
      </c>
      <c r="B821" s="12">
        <f>IFERROR(_xlfn.XLOOKUP([1]!INVENTARIO[[#This Row],[CODIGO CONCATENADO]],[1]!Tabla1[[CODIGO CONCATENADO ]],[1]!Tabla1[FECHA],,0,-1),"")</f>
        <v>44701</v>
      </c>
      <c r="C821" s="13" t="str">
        <f>+[1]!Tabla3[[#This Row],[Secuencia]]</f>
        <v>PIN0067</v>
      </c>
      <c r="D821" s="14" t="str">
        <f>+[1]!Tabla3[[#This Row],[Descripcion]]</f>
        <v>CLAVOS PARA PISTOLA DE AIRE DE 1/2" PULGADA</v>
      </c>
      <c r="E821" s="13" t="str">
        <f>+[1]!Tabla3[[#This Row],[Unidad de medida]]</f>
        <v>CAJAS</v>
      </c>
      <c r="F821" s="15">
        <f>+[1]!INVENTARIO[[#This Row],[CANTIDAD INICIAL]]+[1]!INVENTARIO[[#This Row],[ENTRADAS]]-[1]!INVENTARIO[[#This Row],[SALIDAS]]+[1]!INVENTARIO[[#This Row],[AJUSTES]]</f>
        <v>1</v>
      </c>
      <c r="G821" s="16">
        <f>IFERROR(_xlfn.XLOOKUP([1]!INVENTARIO[[#This Row],[CODIGO CONCATENADO]],[1]!Tabla1[[CODIGO CONCATENADO ]],[1]!Tabla1[COSTO],,0,-1),"")</f>
        <v>320</v>
      </c>
      <c r="H821" s="16">
        <f>+IFERROR([1]!INVENTARIO[[#This Row],[STOCK (BALANCE)]]*[1]!INVENTARIO[[#This Row],[COSTO UNITARIO]],"")</f>
        <v>320</v>
      </c>
    </row>
    <row r="822" spans="1:8" x14ac:dyDescent="0.25">
      <c r="A822" s="17">
        <f>IFERROR(_xlfn.XLOOKUP([1]!INVENTARIO[[#This Row],[CODIGO CONCATENADO]],[1]!Tabla1[[CODIGO CONCATENADO ]],[1]!Tabla1[FECHA],,0,-1),"")</f>
        <v>44701</v>
      </c>
      <c r="B822" s="17">
        <f>IFERROR(_xlfn.XLOOKUP([1]!INVENTARIO[[#This Row],[CODIGO CONCATENADO]],[1]!Tabla1[[CODIGO CONCATENADO ]],[1]!Tabla1[FECHA],,0,-1),"")</f>
        <v>44701</v>
      </c>
      <c r="C822" s="18" t="str">
        <f>+[1]!Tabla3[[#This Row],[Secuencia]]</f>
        <v>PIN0068</v>
      </c>
      <c r="D822" s="19" t="str">
        <f>+[1]!Tabla3[[#This Row],[Descripcion]]</f>
        <v>CLAVOS PARA PISTOLA DE AIRE DE 1" PULGADA</v>
      </c>
      <c r="E822" s="18" t="str">
        <f>+[1]!Tabla3[[#This Row],[Unidad de medida]]</f>
        <v>CAJAS</v>
      </c>
      <c r="F822" s="20">
        <f>+[1]!INVENTARIO[[#This Row],[CANTIDAD INICIAL]]+[1]!INVENTARIO[[#This Row],[ENTRADAS]]-[1]!INVENTARIO[[#This Row],[SALIDAS]]+[1]!INVENTARIO[[#This Row],[AJUSTES]]</f>
        <v>1</v>
      </c>
      <c r="G822" s="21">
        <f>IFERROR(_xlfn.XLOOKUP([1]!INVENTARIO[[#This Row],[CODIGO CONCATENADO]],[1]!Tabla1[[CODIGO CONCATENADO ]],[1]!Tabla1[COSTO],,0,-1),"")</f>
        <v>347</v>
      </c>
      <c r="H822" s="21">
        <f>+IFERROR([1]!INVENTARIO[[#This Row],[STOCK (BALANCE)]]*[1]!INVENTARIO[[#This Row],[COSTO UNITARIO]],"")</f>
        <v>347</v>
      </c>
    </row>
    <row r="823" spans="1:8" x14ac:dyDescent="0.25">
      <c r="A823" s="12">
        <f>IFERROR(_xlfn.XLOOKUP([1]!INVENTARIO[[#This Row],[CODIGO CONCATENADO]],[1]!Tabla1[[CODIGO CONCATENADO ]],[1]!Tabla1[FECHA],,0,-1),"")</f>
        <v>44701</v>
      </c>
      <c r="B823" s="12">
        <f>IFERROR(_xlfn.XLOOKUP([1]!INVENTARIO[[#This Row],[CODIGO CONCATENADO]],[1]!Tabla1[[CODIGO CONCATENADO ]],[1]!Tabla1[FECHA],,0,-1),"")</f>
        <v>44701</v>
      </c>
      <c r="C823" s="13" t="str">
        <f>+[1]!Tabla3[[#This Row],[Secuencia]]</f>
        <v>PIN0069</v>
      </c>
      <c r="D823" s="14" t="str">
        <f>+[1]!Tabla3[[#This Row],[Descripcion]]</f>
        <v>LIJA DE AGUA #300</v>
      </c>
      <c r="E823" s="13" t="str">
        <f>+[1]!Tabla3[[#This Row],[Unidad de medida]]</f>
        <v>UNIDAD</v>
      </c>
      <c r="F823" s="15">
        <f>+[1]!INVENTARIO[[#This Row],[CANTIDAD INICIAL]]+[1]!INVENTARIO[[#This Row],[ENTRADAS]]-[1]!INVENTARIO[[#This Row],[SALIDAS]]+[1]!INVENTARIO[[#This Row],[AJUSTES]]</f>
        <v>20</v>
      </c>
      <c r="G823" s="16">
        <f>IFERROR(_xlfn.XLOOKUP([1]!INVENTARIO[[#This Row],[CODIGO CONCATENADO]],[1]!Tabla1[[CODIGO CONCATENADO ]],[1]!Tabla1[COSTO],,0,-1),"")</f>
        <v>31</v>
      </c>
      <c r="H823" s="16">
        <f>+IFERROR([1]!INVENTARIO[[#This Row],[STOCK (BALANCE)]]*[1]!INVENTARIO[[#This Row],[COSTO UNITARIO]],"")</f>
        <v>620</v>
      </c>
    </row>
    <row r="824" spans="1:8" x14ac:dyDescent="0.25">
      <c r="A824" s="17">
        <f>IFERROR(_xlfn.XLOOKUP([1]!INVENTARIO[[#This Row],[CODIGO CONCATENADO]],[1]!Tabla1[[CODIGO CONCATENADO ]],[1]!Tabla1[FECHA],,0,-1),"")</f>
        <v>44701</v>
      </c>
      <c r="B824" s="17">
        <f>IFERROR(_xlfn.XLOOKUP([1]!INVENTARIO[[#This Row],[CODIGO CONCATENADO]],[1]!Tabla1[[CODIGO CONCATENADO ]],[1]!Tabla1[FECHA],,0,-1),"")</f>
        <v>44701</v>
      </c>
      <c r="C824" s="18" t="str">
        <f>+[1]!Tabla3[[#This Row],[Secuencia]]</f>
        <v>PIN0070</v>
      </c>
      <c r="D824" s="19" t="str">
        <f>+[1]!Tabla3[[#This Row],[Descripcion]]</f>
        <v>THINNERS TROPICAL TH 1000 (EXISTENCIA PREVIA)</v>
      </c>
      <c r="E824" s="18" t="str">
        <f>+[1]!Tabla3[[#This Row],[Unidad de medida]]</f>
        <v>GALON</v>
      </c>
      <c r="F824" s="20">
        <f>+[1]!INVENTARIO[[#This Row],[CANTIDAD INICIAL]]+[1]!INVENTARIO[[#This Row],[ENTRADAS]]-[1]!INVENTARIO[[#This Row],[SALIDAS]]+[1]!INVENTARIO[[#This Row],[AJUSTES]]</f>
        <v>15</v>
      </c>
      <c r="G824" s="21">
        <f>IFERROR(_xlfn.XLOOKUP([1]!INVENTARIO[[#This Row],[CODIGO CONCATENADO]],[1]!Tabla1[[CODIGO CONCATENADO ]],[1]!Tabla1[COSTO],,0,-1),"")</f>
        <v>425</v>
      </c>
      <c r="H824" s="21">
        <f>+IFERROR([1]!INVENTARIO[[#This Row],[STOCK (BALANCE)]]*[1]!INVENTARIO[[#This Row],[COSTO UNITARIO]],"")</f>
        <v>6375</v>
      </c>
    </row>
    <row r="825" spans="1:8" x14ac:dyDescent="0.25">
      <c r="A825" s="12">
        <f>IFERROR(_xlfn.XLOOKUP([1]!INVENTARIO[[#This Row],[CODIGO CONCATENADO]],[1]!Tabla1[[CODIGO CONCATENADO ]],[1]!Tabla1[FECHA],,0,-1),"")</f>
        <v>44151</v>
      </c>
      <c r="B825" s="12">
        <f>IFERROR(_xlfn.XLOOKUP([1]!INVENTARIO[[#This Row],[CODIGO CONCATENADO]],[1]!Tabla1[[CODIGO CONCATENADO ]],[1]!Tabla1[FECHA],,0,-1),"")</f>
        <v>44151</v>
      </c>
      <c r="C825" s="13" t="str">
        <f>+[1]!Tabla3[[#This Row],[Secuencia]]</f>
        <v>PLO0001</v>
      </c>
      <c r="D825" s="14" t="str">
        <f>+[1]!Tabla3[[#This Row],[Descripcion]]</f>
        <v>ABRAZADERA DE  METAL 1/2</v>
      </c>
      <c r="E825" s="13" t="str">
        <f>+[1]!Tabla3[[#This Row],[Unidad de medida]]</f>
        <v>UNIDAD</v>
      </c>
      <c r="F825" s="15">
        <f>+[1]!INVENTARIO[[#This Row],[CANTIDAD INICIAL]]+[1]!INVENTARIO[[#This Row],[ENTRADAS]]-[1]!INVENTARIO[[#This Row],[SALIDAS]]+[1]!INVENTARIO[[#This Row],[AJUSTES]]</f>
        <v>0</v>
      </c>
      <c r="G825" s="16">
        <f>IFERROR(_xlfn.XLOOKUP([1]!INVENTARIO[[#This Row],[CODIGO CONCATENADO]],[1]!Tabla1[[CODIGO CONCATENADO ]],[1]!Tabla1[COSTO],,0,-1),"")</f>
        <v>9.25</v>
      </c>
      <c r="H825" s="16">
        <f>+IFERROR([1]!INVENTARIO[[#This Row],[STOCK (BALANCE)]]*[1]!INVENTARIO[[#This Row],[COSTO UNITARIO]],"")</f>
        <v>0</v>
      </c>
    </row>
    <row r="826" spans="1:8" x14ac:dyDescent="0.25">
      <c r="A826" s="17">
        <f>IFERROR(_xlfn.XLOOKUP([1]!INVENTARIO[[#This Row],[CODIGO CONCATENADO]],[1]!Tabla1[[CODIGO CONCATENADO ]],[1]!Tabla1[FECHA],,0,-1),"")</f>
        <v>44153</v>
      </c>
      <c r="B826" s="17">
        <f>IFERROR(_xlfn.XLOOKUP([1]!INVENTARIO[[#This Row],[CODIGO CONCATENADO]],[1]!Tabla1[[CODIGO CONCATENADO ]],[1]!Tabla1[FECHA],,0,-1),"")</f>
        <v>44153</v>
      </c>
      <c r="C826" s="18" t="str">
        <f>+[1]!Tabla3[[#This Row],[Secuencia]]</f>
        <v>PLO0002</v>
      </c>
      <c r="D826" s="19" t="str">
        <f>+[1]!Tabla3[[#This Row],[Descripcion]]</f>
        <v>ABRAZADERA UNITRO</v>
      </c>
      <c r="E826" s="18" t="str">
        <f>+[1]!Tabla3[[#This Row],[Unidad de medida]]</f>
        <v>UNIDAD</v>
      </c>
      <c r="F826" s="20">
        <f>+[1]!INVENTARIO[[#This Row],[CANTIDAD INICIAL]]+[1]!INVENTARIO[[#This Row],[ENTRADAS]]-[1]!INVENTARIO[[#This Row],[SALIDAS]]+[1]!INVENTARIO[[#This Row],[AJUSTES]]</f>
        <v>4</v>
      </c>
      <c r="G826" s="21">
        <f>IFERROR(_xlfn.XLOOKUP([1]!INVENTARIO[[#This Row],[CODIGO CONCATENADO]],[1]!Tabla1[[CODIGO CONCATENADO ]],[1]!Tabla1[COSTO],,0,-1),"")</f>
        <v>0</v>
      </c>
      <c r="H826" s="21">
        <f>+IFERROR([1]!INVENTARIO[[#This Row],[STOCK (BALANCE)]]*[1]!INVENTARIO[[#This Row],[COSTO UNITARIO]],"")</f>
        <v>0</v>
      </c>
    </row>
    <row r="827" spans="1:8" x14ac:dyDescent="0.25">
      <c r="A827" s="12">
        <f>IFERROR(_xlfn.XLOOKUP([1]!INVENTARIO[[#This Row],[CODIGO CONCATENADO]],[1]!Tabla1[[CODIGO CONCATENADO ]],[1]!Tabla1[FECHA],,0,-1),"")</f>
        <v>44153</v>
      </c>
      <c r="B827" s="12">
        <f>IFERROR(_xlfn.XLOOKUP([1]!INVENTARIO[[#This Row],[CODIGO CONCATENADO]],[1]!Tabla1[[CODIGO CONCATENADO ]],[1]!Tabla1[FECHA],,0,-1),"")</f>
        <v>44153</v>
      </c>
      <c r="C827" s="13" t="str">
        <f>+[1]!Tabla3[[#This Row],[Secuencia]]</f>
        <v>PLO0003</v>
      </c>
      <c r="D827" s="14" t="str">
        <f>+[1]!Tabla3[[#This Row],[Descripcion]]</f>
        <v>ADAPTADOR HEMBRA DE 1 1/2 PVC</v>
      </c>
      <c r="E827" s="13" t="str">
        <f>+[1]!Tabla3[[#This Row],[Unidad de medida]]</f>
        <v>UNIDAD</v>
      </c>
      <c r="F827" s="15">
        <f>+[1]!INVENTARIO[[#This Row],[CANTIDAD INICIAL]]+[1]!INVENTARIO[[#This Row],[ENTRADAS]]-[1]!INVENTARIO[[#This Row],[SALIDAS]]+[1]!INVENTARIO[[#This Row],[AJUSTES]]</f>
        <v>2</v>
      </c>
      <c r="G827" s="16">
        <f>IFERROR(_xlfn.XLOOKUP([1]!INVENTARIO[[#This Row],[CODIGO CONCATENADO]],[1]!Tabla1[[CODIGO CONCATENADO ]],[1]!Tabla1[COSTO],,0,-1),"")</f>
        <v>26.22</v>
      </c>
      <c r="H827" s="16">
        <f>+IFERROR([1]!INVENTARIO[[#This Row],[STOCK (BALANCE)]]*[1]!INVENTARIO[[#This Row],[COSTO UNITARIO]],"")</f>
        <v>52.44</v>
      </c>
    </row>
    <row r="828" spans="1:8" x14ac:dyDescent="0.25">
      <c r="A828" s="17">
        <f>IFERROR(_xlfn.XLOOKUP([1]!INVENTARIO[[#This Row],[CODIGO CONCATENADO]],[1]!Tabla1[[CODIGO CONCATENADO ]],[1]!Tabla1[FECHA],,0,-1),"")</f>
        <v>44154</v>
      </c>
      <c r="B828" s="17">
        <f>IFERROR(_xlfn.XLOOKUP([1]!INVENTARIO[[#This Row],[CODIGO CONCATENADO]],[1]!Tabla1[[CODIGO CONCATENADO ]],[1]!Tabla1[FECHA],,0,-1),"")</f>
        <v>44154</v>
      </c>
      <c r="C828" s="18" t="str">
        <f>+[1]!Tabla3[[#This Row],[Secuencia]]</f>
        <v>PLO0004</v>
      </c>
      <c r="D828" s="19" t="str">
        <f>+[1]!Tabla3[[#This Row],[Descripcion]]</f>
        <v xml:space="preserve">ADAPTADOR HEMBRA DE 1 PVC </v>
      </c>
      <c r="E828" s="18" t="str">
        <f>+[1]!Tabla3[[#This Row],[Unidad de medida]]</f>
        <v>UNIDAD</v>
      </c>
      <c r="F828" s="20">
        <f>+[1]!INVENTARIO[[#This Row],[CANTIDAD INICIAL]]+[1]!INVENTARIO[[#This Row],[ENTRADAS]]-[1]!INVENTARIO[[#This Row],[SALIDAS]]+[1]!INVENTARIO[[#This Row],[AJUSTES]]</f>
        <v>33</v>
      </c>
      <c r="G828" s="21">
        <f>IFERROR(_xlfn.XLOOKUP([1]!INVENTARIO[[#This Row],[CODIGO CONCATENADO]],[1]!Tabla1[[CODIGO CONCATENADO ]],[1]!Tabla1[COSTO],,0,-1),"")</f>
        <v>13.22</v>
      </c>
      <c r="H828" s="21">
        <f>+IFERROR([1]!INVENTARIO[[#This Row],[STOCK (BALANCE)]]*[1]!INVENTARIO[[#This Row],[COSTO UNITARIO]],"")</f>
        <v>436.26000000000005</v>
      </c>
    </row>
    <row r="829" spans="1:8" x14ac:dyDescent="0.25">
      <c r="A829" s="12">
        <f>IFERROR(_xlfn.XLOOKUP([1]!INVENTARIO[[#This Row],[CODIGO CONCATENADO]],[1]!Tabla1[[CODIGO CONCATENADO ]],[1]!Tabla1[FECHA],,0,-1),"")</f>
        <v>44154</v>
      </c>
      <c r="B829" s="12">
        <f>IFERROR(_xlfn.XLOOKUP([1]!INVENTARIO[[#This Row],[CODIGO CONCATENADO]],[1]!Tabla1[[CODIGO CONCATENADO ]],[1]!Tabla1[FECHA],,0,-1),"")</f>
        <v>44154</v>
      </c>
      <c r="C829" s="13" t="str">
        <f>+[1]!Tabla3[[#This Row],[Secuencia]]</f>
        <v>PLO0005</v>
      </c>
      <c r="D829" s="14" t="str">
        <f>+[1]!Tabla3[[#This Row],[Descripcion]]</f>
        <v>ADAPTADOR HEMBRA DE 1/2 PVC</v>
      </c>
      <c r="E829" s="13" t="str">
        <f>+[1]!Tabla3[[#This Row],[Unidad de medida]]</f>
        <v xml:space="preserve">UNIDAD </v>
      </c>
      <c r="F829" s="15">
        <f>+[1]!INVENTARIO[[#This Row],[CANTIDAD INICIAL]]+[1]!INVENTARIO[[#This Row],[ENTRADAS]]-[1]!INVENTARIO[[#This Row],[SALIDAS]]+[1]!INVENTARIO[[#This Row],[AJUSTES]]</f>
        <v>57</v>
      </c>
      <c r="G829" s="16">
        <f>IFERROR(_xlfn.XLOOKUP([1]!INVENTARIO[[#This Row],[CODIGO CONCATENADO]],[1]!Tabla1[[CODIGO CONCATENADO ]],[1]!Tabla1[COSTO],,0,-1),"")</f>
        <v>5.48</v>
      </c>
      <c r="H829" s="16">
        <f>+IFERROR([1]!INVENTARIO[[#This Row],[STOCK (BALANCE)]]*[1]!INVENTARIO[[#This Row],[COSTO UNITARIO]],"")</f>
        <v>312.36</v>
      </c>
    </row>
    <row r="830" spans="1:8" x14ac:dyDescent="0.25">
      <c r="A830" s="17">
        <f>IFERROR(_xlfn.XLOOKUP([1]!INVENTARIO[[#This Row],[CODIGO CONCATENADO]],[1]!Tabla1[[CODIGO CONCATENADO ]],[1]!Tabla1[FECHA],,0,-1),"")</f>
        <v>44154</v>
      </c>
      <c r="B830" s="17">
        <f>IFERROR(_xlfn.XLOOKUP([1]!INVENTARIO[[#This Row],[CODIGO CONCATENADO]],[1]!Tabla1[[CODIGO CONCATENADO ]],[1]!Tabla1[FECHA],,0,-1),"")</f>
        <v>44154</v>
      </c>
      <c r="C830" s="18" t="str">
        <f>+[1]!Tabla3[[#This Row],[Secuencia]]</f>
        <v>PLO0006</v>
      </c>
      <c r="D830" s="19" t="str">
        <f>+[1]!Tabla3[[#This Row],[Descripcion]]</f>
        <v xml:space="preserve">ADAPTADOR HEMBRA DE 3/4 PVC </v>
      </c>
      <c r="E830" s="18" t="str">
        <f>+[1]!Tabla3[[#This Row],[Unidad de medida]]</f>
        <v>UNIDAD</v>
      </c>
      <c r="F830" s="20">
        <f>+[1]!INVENTARIO[[#This Row],[CANTIDAD INICIAL]]+[1]!INVENTARIO[[#This Row],[ENTRADAS]]-[1]!INVENTARIO[[#This Row],[SALIDAS]]+[1]!INVENTARIO[[#This Row],[AJUSTES]]</f>
        <v>43</v>
      </c>
      <c r="G830" s="21">
        <f>IFERROR(_xlfn.XLOOKUP([1]!INVENTARIO[[#This Row],[CODIGO CONCATENADO]],[1]!Tabla1[[CODIGO CONCATENADO ]],[1]!Tabla1[COSTO],,0,-1),"")</f>
        <v>4.9000000000000004</v>
      </c>
      <c r="H830" s="21">
        <f>+IFERROR([1]!INVENTARIO[[#This Row],[STOCK (BALANCE)]]*[1]!INVENTARIO[[#This Row],[COSTO UNITARIO]],"")</f>
        <v>210.70000000000002</v>
      </c>
    </row>
    <row r="831" spans="1:8" x14ac:dyDescent="0.25">
      <c r="A831" s="12">
        <f>IFERROR(_xlfn.XLOOKUP([1]!INVENTARIO[[#This Row],[CODIGO CONCATENADO]],[1]!Tabla1[[CODIGO CONCATENADO ]],[1]!Tabla1[FECHA],,0,-1),"")</f>
        <v>44154</v>
      </c>
      <c r="B831" s="12">
        <f>IFERROR(_xlfn.XLOOKUP([1]!INVENTARIO[[#This Row],[CODIGO CONCATENADO]],[1]!Tabla1[[CODIGO CONCATENADO ]],[1]!Tabla1[FECHA],,0,-1),"")</f>
        <v>44154</v>
      </c>
      <c r="C831" s="13" t="str">
        <f>+[1]!Tabla3[[#This Row],[Secuencia]]</f>
        <v>PLO0007</v>
      </c>
      <c r="D831" s="14" t="str">
        <f>+[1]!Tabla3[[#This Row],[Descripcion]]</f>
        <v>ADAPTADOR HEMBRA DE 4 PVC</v>
      </c>
      <c r="E831" s="13" t="str">
        <f>+[1]!Tabla3[[#This Row],[Unidad de medida]]</f>
        <v>UNIDAD</v>
      </c>
      <c r="F831" s="15">
        <f>+[1]!INVENTARIO[[#This Row],[CANTIDAD INICIAL]]+[1]!INVENTARIO[[#This Row],[ENTRADAS]]-[1]!INVENTARIO[[#This Row],[SALIDAS]]+[1]!INVENTARIO[[#This Row],[AJUSTES]]</f>
        <v>2</v>
      </c>
      <c r="G831" s="16">
        <f>IFERROR(_xlfn.XLOOKUP([1]!INVENTARIO[[#This Row],[CODIGO CONCATENADO]],[1]!Tabla1[[CODIGO CONCATENADO ]],[1]!Tabla1[COSTO],,0,-1),"")</f>
        <v>236</v>
      </c>
      <c r="H831" s="16">
        <f>+IFERROR([1]!INVENTARIO[[#This Row],[STOCK (BALANCE)]]*[1]!INVENTARIO[[#This Row],[COSTO UNITARIO]],"")</f>
        <v>472</v>
      </c>
    </row>
    <row r="832" spans="1:8" x14ac:dyDescent="0.25">
      <c r="A832" s="17">
        <f>IFERROR(_xlfn.XLOOKUP([1]!INVENTARIO[[#This Row],[CODIGO CONCATENADO]],[1]!Tabla1[[CODIGO CONCATENADO ]],[1]!Tabla1[FECHA],,0,-1),"")</f>
        <v>44155</v>
      </c>
      <c r="B832" s="17">
        <f>IFERROR(_xlfn.XLOOKUP([1]!INVENTARIO[[#This Row],[CODIGO CONCATENADO]],[1]!Tabla1[[CODIGO CONCATENADO ]],[1]!Tabla1[FECHA],,0,-1),"")</f>
        <v>44155</v>
      </c>
      <c r="C832" s="18" t="str">
        <f>+[1]!Tabla3[[#This Row],[Secuencia]]</f>
        <v>PLO0008</v>
      </c>
      <c r="D832" s="19" t="str">
        <f>+[1]!Tabla3[[#This Row],[Descripcion]]</f>
        <v>ADAPTADOR MACHO 3/4</v>
      </c>
      <c r="E832" s="18" t="str">
        <f>+[1]!Tabla3[[#This Row],[Unidad de medida]]</f>
        <v>UNIDAD</v>
      </c>
      <c r="F832" s="20">
        <f>+[1]!INVENTARIO[[#This Row],[CANTIDAD INICIAL]]+[1]!INVENTARIO[[#This Row],[ENTRADAS]]-[1]!INVENTARIO[[#This Row],[SALIDAS]]+[1]!INVENTARIO[[#This Row],[AJUSTES]]</f>
        <v>0</v>
      </c>
      <c r="G832" s="21">
        <f>IFERROR(_xlfn.XLOOKUP([1]!INVENTARIO[[#This Row],[CODIGO CONCATENADO]],[1]!Tabla1[[CODIGO CONCATENADO ]],[1]!Tabla1[COSTO],,0,-1),"")</f>
        <v>8</v>
      </c>
      <c r="H832" s="21">
        <f>+IFERROR([1]!INVENTARIO[[#This Row],[STOCK (BALANCE)]]*[1]!INVENTARIO[[#This Row],[COSTO UNITARIO]],"")</f>
        <v>0</v>
      </c>
    </row>
    <row r="833" spans="1:8" x14ac:dyDescent="0.25">
      <c r="A833" s="12">
        <f>IFERROR(_xlfn.XLOOKUP([1]!INVENTARIO[[#This Row],[CODIGO CONCATENADO]],[1]!Tabla1[[CODIGO CONCATENADO ]],[1]!Tabla1[FECHA],,0,-1),"")</f>
        <v>44700</v>
      </c>
      <c r="B833" s="12">
        <f>IFERROR(_xlfn.XLOOKUP([1]!INVENTARIO[[#This Row],[CODIGO CONCATENADO]],[1]!Tabla1[[CODIGO CONCATENADO ]],[1]!Tabla1[FECHA],,0,-1),"")</f>
        <v>44700</v>
      </c>
      <c r="C833" s="13" t="str">
        <f>+[1]!Tabla3[[#This Row],[Secuencia]]</f>
        <v>PLO0009</v>
      </c>
      <c r="D833" s="14" t="str">
        <f>+[1]!Tabla3[[#This Row],[Descripcion]]</f>
        <v xml:space="preserve">ADAPTADOR MACHO DE 1 1/2 PVC </v>
      </c>
      <c r="E833" s="13" t="str">
        <f>+[1]!Tabla3[[#This Row],[Unidad de medida]]</f>
        <v>UNIDAD</v>
      </c>
      <c r="F833" s="15">
        <f>+[1]!INVENTARIO[[#This Row],[CANTIDAD INICIAL]]+[1]!INVENTARIO[[#This Row],[ENTRADAS]]-[1]!INVENTARIO[[#This Row],[SALIDAS]]+[1]!INVENTARIO[[#This Row],[AJUSTES]]</f>
        <v>10</v>
      </c>
      <c r="G833" s="16">
        <f>IFERROR(_xlfn.XLOOKUP([1]!INVENTARIO[[#This Row],[CODIGO CONCATENADO]],[1]!Tabla1[[CODIGO CONCATENADO ]],[1]!Tabla1[COSTO],,0,-1),"")</f>
        <v>23</v>
      </c>
      <c r="H833" s="16">
        <f>+IFERROR([1]!INVENTARIO[[#This Row],[STOCK (BALANCE)]]*[1]!INVENTARIO[[#This Row],[COSTO UNITARIO]],"")</f>
        <v>230</v>
      </c>
    </row>
    <row r="834" spans="1:8" x14ac:dyDescent="0.25">
      <c r="A834" s="17">
        <f>IFERROR(_xlfn.XLOOKUP([1]!INVENTARIO[[#This Row],[CODIGO CONCATENADO]],[1]!Tabla1[[CODIGO CONCATENADO ]],[1]!Tabla1[FECHA],,0,-1),"")</f>
        <v>44161</v>
      </c>
      <c r="B834" s="17">
        <f>IFERROR(_xlfn.XLOOKUP([1]!INVENTARIO[[#This Row],[CODIGO CONCATENADO]],[1]!Tabla1[[CODIGO CONCATENADO ]],[1]!Tabla1[FECHA],,0,-1),"")</f>
        <v>44161</v>
      </c>
      <c r="C834" s="18" t="str">
        <f>+[1]!Tabla3[[#This Row],[Secuencia]]</f>
        <v>PLO0010</v>
      </c>
      <c r="D834" s="19" t="str">
        <f>+[1]!Tabla3[[#This Row],[Descripcion]]</f>
        <v>ADAPTADOR MACHO DE 1 PVC</v>
      </c>
      <c r="E834" s="18" t="str">
        <f>+[1]!Tabla3[[#This Row],[Unidad de medida]]</f>
        <v>UNIDAD</v>
      </c>
      <c r="F834" s="20">
        <f>+[1]!INVENTARIO[[#This Row],[CANTIDAD INICIAL]]+[1]!INVENTARIO[[#This Row],[ENTRADAS]]-[1]!INVENTARIO[[#This Row],[SALIDAS]]+[1]!INVENTARIO[[#This Row],[AJUSTES]]</f>
        <v>0</v>
      </c>
      <c r="G834" s="21">
        <f>IFERROR(_xlfn.XLOOKUP([1]!INVENTARIO[[#This Row],[CODIGO CONCATENADO]],[1]!Tabla1[[CODIGO CONCATENADO ]],[1]!Tabla1[COSTO],,0,-1),"")</f>
        <v>0</v>
      </c>
      <c r="H834" s="21">
        <f>+IFERROR([1]!INVENTARIO[[#This Row],[STOCK (BALANCE)]]*[1]!INVENTARIO[[#This Row],[COSTO UNITARIO]],"")</f>
        <v>0</v>
      </c>
    </row>
    <row r="835" spans="1:8" x14ac:dyDescent="0.25">
      <c r="A835" s="12">
        <f>IFERROR(_xlfn.XLOOKUP([1]!INVENTARIO[[#This Row],[CODIGO CONCATENADO]],[1]!Tabla1[[CODIGO CONCATENADO ]],[1]!Tabla1[FECHA],,0,-1),"")</f>
        <v>44152</v>
      </c>
      <c r="B835" s="12">
        <f>IFERROR(_xlfn.XLOOKUP([1]!INVENTARIO[[#This Row],[CODIGO CONCATENADO]],[1]!Tabla1[[CODIGO CONCATENADO ]],[1]!Tabla1[FECHA],,0,-1),"")</f>
        <v>44152</v>
      </c>
      <c r="C835" s="13" t="str">
        <f>+[1]!Tabla3[[#This Row],[Secuencia]]</f>
        <v>PLO0011</v>
      </c>
      <c r="D835" s="14" t="str">
        <f>+[1]!Tabla3[[#This Row],[Descripcion]]</f>
        <v xml:space="preserve">ADAPTADOR MACHO DE 1 PVC </v>
      </c>
      <c r="E835" s="13" t="str">
        <f>+[1]!Tabla3[[#This Row],[Unidad de medida]]</f>
        <v xml:space="preserve">UNIDAD </v>
      </c>
      <c r="F835" s="15">
        <f>+[1]!INVENTARIO[[#This Row],[CANTIDAD INICIAL]]+[1]!INVENTARIO[[#This Row],[ENTRADAS]]-[1]!INVENTARIO[[#This Row],[SALIDAS]]+[1]!INVENTARIO[[#This Row],[AJUSTES]]</f>
        <v>29</v>
      </c>
      <c r="G835" s="16">
        <f>IFERROR(_xlfn.XLOOKUP([1]!INVENTARIO[[#This Row],[CODIGO CONCATENADO]],[1]!Tabla1[[CODIGO CONCATENADO ]],[1]!Tabla1[COSTO],,0,-1),"")</f>
        <v>9.5</v>
      </c>
      <c r="H835" s="16">
        <f>+IFERROR([1]!INVENTARIO[[#This Row],[STOCK (BALANCE)]]*[1]!INVENTARIO[[#This Row],[COSTO UNITARIO]],"")</f>
        <v>275.5</v>
      </c>
    </row>
    <row r="836" spans="1:8" x14ac:dyDescent="0.25">
      <c r="A836" s="17">
        <f>IFERROR(_xlfn.XLOOKUP([1]!INVENTARIO[[#This Row],[CODIGO CONCATENADO]],[1]!Tabla1[[CODIGO CONCATENADO ]],[1]!Tabla1[FECHA],,0,-1),"")</f>
        <v>42780</v>
      </c>
      <c r="B836" s="17">
        <f>IFERROR(_xlfn.XLOOKUP([1]!INVENTARIO[[#This Row],[CODIGO CONCATENADO]],[1]!Tabla1[[CODIGO CONCATENADO ]],[1]!Tabla1[FECHA],,0,-1),"")</f>
        <v>42780</v>
      </c>
      <c r="C836" s="18" t="str">
        <f>+[1]!Tabla3[[#This Row],[Secuencia]]</f>
        <v>PLO0012</v>
      </c>
      <c r="D836" s="19" t="str">
        <f>+[1]!Tabla3[[#This Row],[Descripcion]]</f>
        <v xml:space="preserve">ADAPTADOR MACHO DE 1/2 PVC </v>
      </c>
      <c r="E836" s="18" t="str">
        <f>+[1]!Tabla3[[#This Row],[Unidad de medida]]</f>
        <v xml:space="preserve">UNIDAD </v>
      </c>
      <c r="F836" s="20">
        <f>+[1]!INVENTARIO[[#This Row],[CANTIDAD INICIAL]]+[1]!INVENTARIO[[#This Row],[ENTRADAS]]-[1]!INVENTARIO[[#This Row],[SALIDAS]]+[1]!INVENTARIO[[#This Row],[AJUSTES]]</f>
        <v>39</v>
      </c>
      <c r="G836" s="21">
        <f>IFERROR(_xlfn.XLOOKUP([1]!INVENTARIO[[#This Row],[CODIGO CONCATENADO]],[1]!Tabla1[[CODIGO CONCATENADO ]],[1]!Tabla1[COSTO],,0,-1),"")</f>
        <v>4.5199999999999996</v>
      </c>
      <c r="H836" s="21">
        <f>+IFERROR([1]!INVENTARIO[[#This Row],[STOCK (BALANCE)]]*[1]!INVENTARIO[[#This Row],[COSTO UNITARIO]],"")</f>
        <v>176.27999999999997</v>
      </c>
    </row>
    <row r="837" spans="1:8" x14ac:dyDescent="0.25">
      <c r="A837" s="12">
        <f>IFERROR(_xlfn.XLOOKUP([1]!INVENTARIO[[#This Row],[CODIGO CONCATENADO]],[1]!Tabla1[[CODIGO CONCATENADO ]],[1]!Tabla1[FECHA],,0,-1),"")</f>
        <v>42780</v>
      </c>
      <c r="B837" s="12">
        <f>IFERROR(_xlfn.XLOOKUP([1]!INVENTARIO[[#This Row],[CODIGO CONCATENADO]],[1]!Tabla1[[CODIGO CONCATENADO ]],[1]!Tabla1[FECHA],,0,-1),"")</f>
        <v>42780</v>
      </c>
      <c r="C837" s="13" t="str">
        <f>+[1]!Tabla3[[#This Row],[Secuencia]]</f>
        <v>PLO0013</v>
      </c>
      <c r="D837" s="14" t="str">
        <f>+[1]!Tabla3[[#This Row],[Descripcion]]</f>
        <v xml:space="preserve">ADAPTADOR MACHO DE 2 PVC </v>
      </c>
      <c r="E837" s="13" t="str">
        <f>+[1]!Tabla3[[#This Row],[Unidad de medida]]</f>
        <v xml:space="preserve">UNIDAD </v>
      </c>
      <c r="F837" s="15">
        <f>+[1]!INVENTARIO[[#This Row],[CANTIDAD INICIAL]]+[1]!INVENTARIO[[#This Row],[ENTRADAS]]-[1]!INVENTARIO[[#This Row],[SALIDAS]]+[1]!INVENTARIO[[#This Row],[AJUSTES]]</f>
        <v>30</v>
      </c>
      <c r="G837" s="16">
        <f>IFERROR(_xlfn.XLOOKUP([1]!INVENTARIO[[#This Row],[CODIGO CONCATENADO]],[1]!Tabla1[[CODIGO CONCATENADO ]],[1]!Tabla1[COSTO],,0,-1),"")</f>
        <v>28.07</v>
      </c>
      <c r="H837" s="16">
        <f>+IFERROR([1]!INVENTARIO[[#This Row],[STOCK (BALANCE)]]*[1]!INVENTARIO[[#This Row],[COSTO UNITARIO]],"")</f>
        <v>842.1</v>
      </c>
    </row>
    <row r="838" spans="1:8" x14ac:dyDescent="0.25">
      <c r="A838" s="17">
        <f>IFERROR(_xlfn.XLOOKUP([1]!INVENTARIO[[#This Row],[CODIGO CONCATENADO]],[1]!Tabla1[[CODIGO CONCATENADO ]],[1]!Tabla1[FECHA],,0,-1),"")</f>
        <v>44110</v>
      </c>
      <c r="B838" s="17">
        <f>IFERROR(_xlfn.XLOOKUP([1]!INVENTARIO[[#This Row],[CODIGO CONCATENADO]],[1]!Tabla1[[CODIGO CONCATENADO ]],[1]!Tabla1[FECHA],,0,-1),"")</f>
        <v>44110</v>
      </c>
      <c r="C838" s="18" t="str">
        <f>+[1]!Tabla3[[#This Row],[Secuencia]]</f>
        <v>PLO0014</v>
      </c>
      <c r="D838" s="19" t="str">
        <f>+[1]!Tabla3[[#This Row],[Descripcion]]</f>
        <v>ADAPTADOR MACHO DE 3/4 PVC</v>
      </c>
      <c r="E838" s="18" t="str">
        <f>+[1]!Tabla3[[#This Row],[Unidad de medida]]</f>
        <v xml:space="preserve">UNIDAD </v>
      </c>
      <c r="F838" s="20">
        <f>+[1]!INVENTARIO[[#This Row],[CANTIDAD INICIAL]]+[1]!INVENTARIO[[#This Row],[ENTRADAS]]-[1]!INVENTARIO[[#This Row],[SALIDAS]]+[1]!INVENTARIO[[#This Row],[AJUSTES]]</f>
        <v>20</v>
      </c>
      <c r="G838" s="21">
        <f>IFERROR(_xlfn.XLOOKUP([1]!INVENTARIO[[#This Row],[CODIGO CONCATENADO]],[1]!Tabla1[[CODIGO CONCATENADO ]],[1]!Tabla1[COSTO],,0,-1),"")</f>
        <v>5.35</v>
      </c>
      <c r="H838" s="21">
        <f>+IFERROR([1]!INVENTARIO[[#This Row],[STOCK (BALANCE)]]*[1]!INVENTARIO[[#This Row],[COSTO UNITARIO]],"")</f>
        <v>107</v>
      </c>
    </row>
    <row r="839" spans="1:8" x14ac:dyDescent="0.25">
      <c r="A839" s="12">
        <f>IFERROR(_xlfn.XLOOKUP([1]!INVENTARIO[[#This Row],[CODIGO CONCATENADO]],[1]!Tabla1[[CODIGO CONCATENADO ]],[1]!Tabla1[FECHA],,0,-1),"")</f>
        <v>43223</v>
      </c>
      <c r="B839" s="12">
        <f>IFERROR(_xlfn.XLOOKUP([1]!INVENTARIO[[#This Row],[CODIGO CONCATENADO]],[1]!Tabla1[[CODIGO CONCATENADO ]],[1]!Tabla1[FECHA],,0,-1),"")</f>
        <v>43223</v>
      </c>
      <c r="C839" s="13" t="str">
        <f>+[1]!Tabla3[[#This Row],[Secuencia]]</f>
        <v>PLO0015</v>
      </c>
      <c r="D839" s="14" t="str">
        <f>+[1]!Tabla3[[#This Row],[Descripcion]]</f>
        <v xml:space="preserve">ADAPTADOR MACHO DE 4 PVC </v>
      </c>
      <c r="E839" s="13" t="str">
        <f>+[1]!Tabla3[[#This Row],[Unidad de medida]]</f>
        <v xml:space="preserve">UNIDAD </v>
      </c>
      <c r="F839" s="15">
        <f>+[1]!INVENTARIO[[#This Row],[CANTIDAD INICIAL]]+[1]!INVENTARIO[[#This Row],[ENTRADAS]]-[1]!INVENTARIO[[#This Row],[SALIDAS]]+[1]!INVENTARIO[[#This Row],[AJUSTES]]</f>
        <v>2</v>
      </c>
      <c r="G839" s="16">
        <f>IFERROR(_xlfn.XLOOKUP([1]!INVENTARIO[[#This Row],[CODIGO CONCATENADO]],[1]!Tabla1[[CODIGO CONCATENADO ]],[1]!Tabla1[COSTO],,0,-1),"")</f>
        <v>236</v>
      </c>
      <c r="H839" s="16">
        <f>+IFERROR([1]!INVENTARIO[[#This Row],[STOCK (BALANCE)]]*[1]!INVENTARIO[[#This Row],[COSTO UNITARIO]],"")</f>
        <v>472</v>
      </c>
    </row>
    <row r="840" spans="1:8" x14ac:dyDescent="0.25">
      <c r="A840" s="17">
        <f>IFERROR(_xlfn.XLOOKUP([1]!INVENTARIO[[#This Row],[CODIGO CONCATENADO]],[1]!Tabla1[[CODIGO CONCATENADO ]],[1]!Tabla1[FECHA],,0,-1),"")</f>
        <v>44026</v>
      </c>
      <c r="B840" s="17">
        <f>IFERROR(_xlfn.XLOOKUP([1]!INVENTARIO[[#This Row],[CODIGO CONCATENADO]],[1]!Tabla1[[CODIGO CONCATENADO ]],[1]!Tabla1[FECHA],,0,-1),"")</f>
        <v>44026</v>
      </c>
      <c r="C840" s="18" t="str">
        <f>+[1]!Tabla3[[#This Row],[Secuencia]]</f>
        <v>PLO0016</v>
      </c>
      <c r="D840" s="19" t="str">
        <f>+[1]!Tabla3[[#This Row],[Descripcion]]</f>
        <v>ARANDELA DE 3 PVC PARA INODOROS</v>
      </c>
      <c r="E840" s="18" t="str">
        <f>+[1]!Tabla3[[#This Row],[Unidad de medida]]</f>
        <v xml:space="preserve">UNIDAD </v>
      </c>
      <c r="F840" s="20">
        <f>+[1]!INVENTARIO[[#This Row],[CANTIDAD INICIAL]]+[1]!INVENTARIO[[#This Row],[ENTRADAS]]-[1]!INVENTARIO[[#This Row],[SALIDAS]]+[1]!INVENTARIO[[#This Row],[AJUSTES]]</f>
        <v>10</v>
      </c>
      <c r="G840" s="21">
        <f>IFERROR(_xlfn.XLOOKUP([1]!INVENTARIO[[#This Row],[CODIGO CONCATENADO]],[1]!Tabla1[[CODIGO CONCATENADO ]],[1]!Tabla1[COSTO],,0,-1),"")</f>
        <v>188.8</v>
      </c>
      <c r="H840" s="21">
        <f>+IFERROR([1]!INVENTARIO[[#This Row],[STOCK (BALANCE)]]*[1]!INVENTARIO[[#This Row],[COSTO UNITARIO]],"")</f>
        <v>1888</v>
      </c>
    </row>
    <row r="841" spans="1:8" x14ac:dyDescent="0.25">
      <c r="A841" s="12">
        <f>IFERROR(_xlfn.XLOOKUP([1]!INVENTARIO[[#This Row],[CODIGO CONCATENADO]],[1]!Tabla1[[CODIGO CONCATENADO ]],[1]!Tabla1[FECHA],,0,-1),"")</f>
        <v>44153</v>
      </c>
      <c r="B841" s="12">
        <f>IFERROR(_xlfn.XLOOKUP([1]!INVENTARIO[[#This Row],[CODIGO CONCATENADO]],[1]!Tabla1[[CODIGO CONCATENADO ]],[1]!Tabla1[FECHA],,0,-1),"")</f>
        <v>44153</v>
      </c>
      <c r="C841" s="13" t="str">
        <f>+[1]!Tabla3[[#This Row],[Secuencia]]</f>
        <v>PLO0017</v>
      </c>
      <c r="D841" s="14" t="str">
        <f>+[1]!Tabla3[[#This Row],[Descripcion]]</f>
        <v>ARANDELA DE 4 PVC PARA INODOROS</v>
      </c>
      <c r="E841" s="13" t="str">
        <f>+[1]!Tabla3[[#This Row],[Unidad de medida]]</f>
        <v xml:space="preserve">UNIDAD </v>
      </c>
      <c r="F841" s="15">
        <f>+[1]!INVENTARIO[[#This Row],[CANTIDAD INICIAL]]+[1]!INVENTARIO[[#This Row],[ENTRADAS]]-[1]!INVENTARIO[[#This Row],[SALIDAS]]+[1]!INVENTARIO[[#This Row],[AJUSTES]]</f>
        <v>27</v>
      </c>
      <c r="G841" s="16">
        <f>IFERROR(_xlfn.XLOOKUP([1]!INVENTARIO[[#This Row],[CODIGO CONCATENADO]],[1]!Tabla1[[CODIGO CONCATENADO ]],[1]!Tabla1[COSTO],,0,-1),"")</f>
        <v>94.4</v>
      </c>
      <c r="H841" s="16">
        <f>+IFERROR([1]!INVENTARIO[[#This Row],[STOCK (BALANCE)]]*[1]!INVENTARIO[[#This Row],[COSTO UNITARIO]],"")</f>
        <v>2548.8000000000002</v>
      </c>
    </row>
    <row r="842" spans="1:8" x14ac:dyDescent="0.25">
      <c r="A842" s="17">
        <f>IFERROR(_xlfn.XLOOKUP([1]!INVENTARIO[[#This Row],[CODIGO CONCATENADO]],[1]!Tabla1[[CODIGO CONCATENADO ]],[1]!Tabla1[FECHA],,0,-1),"")</f>
        <v>44153</v>
      </c>
      <c r="B842" s="17">
        <f>IFERROR(_xlfn.XLOOKUP([1]!INVENTARIO[[#This Row],[CODIGO CONCATENADO]],[1]!Tabla1[[CODIGO CONCATENADO ]],[1]!Tabla1[FECHA],,0,-1),"")</f>
        <v>44153</v>
      </c>
      <c r="C842" s="18" t="str">
        <f>+[1]!Tabla3[[#This Row],[Secuencia]]</f>
        <v>PLO0018</v>
      </c>
      <c r="D842" s="19" t="str">
        <f>+[1]!Tabla3[[#This Row],[Descripcion]]</f>
        <v xml:space="preserve">BALANCIN DE CALAMINA PARA INODOROS </v>
      </c>
      <c r="E842" s="18" t="str">
        <f>+[1]!Tabla3[[#This Row],[Unidad de medida]]</f>
        <v>UNIDAD</v>
      </c>
      <c r="F842" s="20">
        <f>+[1]!INVENTARIO[[#This Row],[CANTIDAD INICIAL]]+[1]!INVENTARIO[[#This Row],[ENTRADAS]]-[1]!INVENTARIO[[#This Row],[SALIDAS]]+[1]!INVENTARIO[[#This Row],[AJUSTES]]</f>
        <v>10</v>
      </c>
      <c r="G842" s="21">
        <f>IFERROR(_xlfn.XLOOKUP([1]!INVENTARIO[[#This Row],[CODIGO CONCATENADO]],[1]!Tabla1[[CODIGO CONCATENADO ]],[1]!Tabla1[COSTO],,0,-1),"")</f>
        <v>170.4</v>
      </c>
      <c r="H842" s="21">
        <f>+IFERROR([1]!INVENTARIO[[#This Row],[STOCK (BALANCE)]]*[1]!INVENTARIO[[#This Row],[COSTO UNITARIO]],"")</f>
        <v>1704</v>
      </c>
    </row>
    <row r="843" spans="1:8" x14ac:dyDescent="0.25">
      <c r="A843" s="12">
        <f>IFERROR(_xlfn.XLOOKUP([1]!INVENTARIO[[#This Row],[CODIGO CONCATENADO]],[1]!Tabla1[[CODIGO CONCATENADO ]],[1]!Tabla1[FECHA],,0,-1),"")</f>
        <v>42780</v>
      </c>
      <c r="B843" s="12">
        <f>IFERROR(_xlfn.XLOOKUP([1]!INVENTARIO[[#This Row],[CODIGO CONCATENADO]],[1]!Tabla1[[CODIGO CONCATENADO ]],[1]!Tabla1[FECHA],,0,-1),"")</f>
        <v>42780</v>
      </c>
      <c r="C843" s="13" t="str">
        <f>+[1]!Tabla3[[#This Row],[Secuencia]]</f>
        <v>PLO0019</v>
      </c>
      <c r="D843" s="14" t="str">
        <f>+[1]!Tabla3[[#This Row],[Descripcion]]</f>
        <v>BOLAS PARA FLOTA MEDIANAS</v>
      </c>
      <c r="E843" s="13" t="str">
        <f>+[1]!Tabla3[[#This Row],[Unidad de medida]]</f>
        <v>UNIDAD</v>
      </c>
      <c r="F843" s="15">
        <f>+[1]!INVENTARIO[[#This Row],[CANTIDAD INICIAL]]+[1]!INVENTARIO[[#This Row],[ENTRADAS]]-[1]!INVENTARIO[[#This Row],[SALIDAS]]+[1]!INVENTARIO[[#This Row],[AJUSTES]]</f>
        <v>26</v>
      </c>
      <c r="G843" s="16">
        <f>IFERROR(_xlfn.XLOOKUP([1]!INVENTARIO[[#This Row],[CODIGO CONCATENADO]],[1]!Tabla1[[CODIGO CONCATENADO ]],[1]!Tabla1[COSTO],,0,-1),"")</f>
        <v>0</v>
      </c>
      <c r="H843" s="16">
        <f>+IFERROR([1]!INVENTARIO[[#This Row],[STOCK (BALANCE)]]*[1]!INVENTARIO[[#This Row],[COSTO UNITARIO]],"")</f>
        <v>0</v>
      </c>
    </row>
    <row r="844" spans="1:8" x14ac:dyDescent="0.25">
      <c r="A844" s="17">
        <f>IFERROR(_xlfn.XLOOKUP([1]!INVENTARIO[[#This Row],[CODIGO CONCATENADO]],[1]!Tabla1[[CODIGO CONCATENADO ]],[1]!Tabla1[FECHA],,0,-1),"")</f>
        <v>42780</v>
      </c>
      <c r="B844" s="17">
        <f>IFERROR(_xlfn.XLOOKUP([1]!INVENTARIO[[#This Row],[CODIGO CONCATENADO]],[1]!Tabla1[[CODIGO CONCATENADO ]],[1]!Tabla1[FECHA],,0,-1),"")</f>
        <v>42780</v>
      </c>
      <c r="C844" s="18" t="str">
        <f>+[1]!Tabla3[[#This Row],[Secuencia]]</f>
        <v>PLO0020</v>
      </c>
      <c r="D844" s="19" t="str">
        <f>+[1]!Tabla3[[#This Row],[Descripcion]]</f>
        <v>BOQUILLAS DE FREGADERO 4 1/2</v>
      </c>
      <c r="E844" s="18" t="str">
        <f>+[1]!Tabla3[[#This Row],[Unidad de medida]]</f>
        <v xml:space="preserve">UNIDAD </v>
      </c>
      <c r="F844" s="20">
        <f>+[1]!INVENTARIO[[#This Row],[CANTIDAD INICIAL]]+[1]!INVENTARIO[[#This Row],[ENTRADAS]]-[1]!INVENTARIO[[#This Row],[SALIDAS]]+[1]!INVENTARIO[[#This Row],[AJUSTES]]</f>
        <v>3</v>
      </c>
      <c r="G844" s="21">
        <f>IFERROR(_xlfn.XLOOKUP([1]!INVENTARIO[[#This Row],[CODIGO CONCATENADO]],[1]!Tabla1[[CODIGO CONCATENADO ]],[1]!Tabla1[COSTO],,0,-1),"")</f>
        <v>60</v>
      </c>
      <c r="H844" s="21">
        <f>+IFERROR([1]!INVENTARIO[[#This Row],[STOCK (BALANCE)]]*[1]!INVENTARIO[[#This Row],[COSTO UNITARIO]],"")</f>
        <v>180</v>
      </c>
    </row>
    <row r="845" spans="1:8" x14ac:dyDescent="0.25">
      <c r="A845" s="12">
        <f>IFERROR(_xlfn.XLOOKUP([1]!INVENTARIO[[#This Row],[CODIGO CONCATENADO]],[1]!Tabla1[[CODIGO CONCATENADO ]],[1]!Tabla1[FECHA],,0,-1),"")</f>
        <v>43223</v>
      </c>
      <c r="B845" s="12">
        <f>IFERROR(_xlfn.XLOOKUP([1]!INVENTARIO[[#This Row],[CODIGO CONCATENADO]],[1]!Tabla1[[CODIGO CONCATENADO ]],[1]!Tabla1[FECHA],,0,-1),"")</f>
        <v>43223</v>
      </c>
      <c r="C845" s="13" t="str">
        <f>+[1]!Tabla3[[#This Row],[Secuencia]]</f>
        <v>PLO0021</v>
      </c>
      <c r="D845" s="14" t="str">
        <f>+[1]!Tabla3[[#This Row],[Descripcion]]</f>
        <v>BOQUILLAS DE LAVAMANOS</v>
      </c>
      <c r="E845" s="13" t="str">
        <f>+[1]!Tabla3[[#This Row],[Unidad de medida]]</f>
        <v>UNIDAD</v>
      </c>
      <c r="F845" s="15">
        <f>+[1]!INVENTARIO[[#This Row],[CANTIDAD INICIAL]]+[1]!INVENTARIO[[#This Row],[ENTRADAS]]-[1]!INVENTARIO[[#This Row],[SALIDAS]]+[1]!INVENTARIO[[#This Row],[AJUSTES]]</f>
        <v>39</v>
      </c>
      <c r="G845" s="16">
        <f>IFERROR(_xlfn.XLOOKUP([1]!INVENTARIO[[#This Row],[CODIGO CONCATENADO]],[1]!Tabla1[[CODIGO CONCATENADO ]],[1]!Tabla1[COSTO],,0,-1),"")</f>
        <v>304</v>
      </c>
      <c r="H845" s="16">
        <f>+IFERROR([1]!INVENTARIO[[#This Row],[STOCK (BALANCE)]]*[1]!INVENTARIO[[#This Row],[COSTO UNITARIO]],"")</f>
        <v>11856</v>
      </c>
    </row>
    <row r="846" spans="1:8" ht="30" x14ac:dyDescent="0.25">
      <c r="A846" s="17">
        <f>IFERROR(_xlfn.XLOOKUP([1]!INVENTARIO[[#This Row],[CODIGO CONCATENADO]],[1]!Tabla1[[CODIGO CONCATENADO ]],[1]!Tabla1[FECHA],,0,-1),"")</f>
        <v>44026</v>
      </c>
      <c r="B846" s="17">
        <f>IFERROR(_xlfn.XLOOKUP([1]!INVENTARIO[[#This Row],[CODIGO CONCATENADO]],[1]!Tabla1[[CODIGO CONCATENADO ]],[1]!Tabla1[FECHA],,0,-1),"")</f>
        <v>44026</v>
      </c>
      <c r="C846" s="18" t="str">
        <f>+[1]!Tabla3[[#This Row],[Secuencia]]</f>
        <v>PLO0022</v>
      </c>
      <c r="D846" s="19" t="str">
        <f>+[1]!Tabla3[[#This Row],[Descripcion]]</f>
        <v>BOQUILLAS DE LAVAMANOS CON AUTOMATICO BETOR</v>
      </c>
      <c r="E846" s="18" t="str">
        <f>+[1]!Tabla3[[#This Row],[Unidad de medida]]</f>
        <v>UNIDAD</v>
      </c>
      <c r="F846" s="20">
        <f>+[1]!INVENTARIO[[#This Row],[CANTIDAD INICIAL]]+[1]!INVENTARIO[[#This Row],[ENTRADAS]]-[1]!INVENTARIO[[#This Row],[SALIDAS]]+[1]!INVENTARIO[[#This Row],[AJUSTES]]</f>
        <v>0</v>
      </c>
      <c r="G846" s="21">
        <f>IFERROR(_xlfn.XLOOKUP([1]!INVENTARIO[[#This Row],[CODIGO CONCATENADO]],[1]!Tabla1[[CODIGO CONCATENADO ]],[1]!Tabla1[COSTO],,0,-1),"")</f>
        <v>462</v>
      </c>
      <c r="H846" s="21">
        <f>+IFERROR([1]!INVENTARIO[[#This Row],[STOCK (BALANCE)]]*[1]!INVENTARIO[[#This Row],[COSTO UNITARIO]],"")</f>
        <v>0</v>
      </c>
    </row>
    <row r="847" spans="1:8" x14ac:dyDescent="0.25">
      <c r="A847" s="12">
        <f>IFERROR(_xlfn.XLOOKUP([1]!INVENTARIO[[#This Row],[CODIGO CONCATENADO]],[1]!Tabla1[[CODIGO CONCATENADO ]],[1]!Tabla1[FECHA],,0,-1),"")</f>
        <v>44540</v>
      </c>
      <c r="B847" s="12">
        <f>IFERROR(_xlfn.XLOOKUP([1]!INVENTARIO[[#This Row],[CODIGO CONCATENADO]],[1]!Tabla1[[CODIGO CONCATENADO ]],[1]!Tabla1[FECHA],,0,-1),"")</f>
        <v>44540</v>
      </c>
      <c r="C847" s="13" t="str">
        <f>+[1]!Tabla3[[#This Row],[Secuencia]]</f>
        <v>PLO0023</v>
      </c>
      <c r="D847" s="14" t="str">
        <f>+[1]!Tabla3[[#This Row],[Descripcion]]</f>
        <v>BOQUILLA PARA FREGADEROS 41/2</v>
      </c>
      <c r="E847" s="13" t="str">
        <f>+[1]!Tabla3[[#This Row],[Unidad de medida]]</f>
        <v>UNIDAD</v>
      </c>
      <c r="F847" s="15">
        <f>+[1]!INVENTARIO[[#This Row],[CANTIDAD INICIAL]]+[1]!INVENTARIO[[#This Row],[ENTRADAS]]-[1]!INVENTARIO[[#This Row],[SALIDAS]]+[1]!INVENTARIO[[#This Row],[AJUSTES]]</f>
        <v>0</v>
      </c>
      <c r="G847" s="16">
        <f>IFERROR(_xlfn.XLOOKUP([1]!INVENTARIO[[#This Row],[CODIGO CONCATENADO]],[1]!Tabla1[[CODIGO CONCATENADO ]],[1]!Tabla1[COSTO],,0,-1),"")</f>
        <v>145</v>
      </c>
      <c r="H847" s="16">
        <f>+IFERROR([1]!INVENTARIO[[#This Row],[STOCK (BALANCE)]]*[1]!INVENTARIO[[#This Row],[COSTO UNITARIO]],"")</f>
        <v>0</v>
      </c>
    </row>
    <row r="848" spans="1:8" x14ac:dyDescent="0.25">
      <c r="A848" s="17">
        <f>IFERROR(_xlfn.XLOOKUP([1]!INVENTARIO[[#This Row],[CODIGO CONCATENADO]],[1]!Tabla1[[CODIGO CONCATENADO ]],[1]!Tabla1[FECHA],,0,-1),"")</f>
        <v>44153</v>
      </c>
      <c r="B848" s="17">
        <f>IFERROR(_xlfn.XLOOKUP([1]!INVENTARIO[[#This Row],[CODIGO CONCATENADO]],[1]!Tabla1[[CODIGO CONCATENADO ]],[1]!Tabla1[FECHA],,0,-1),"")</f>
        <v>44153</v>
      </c>
      <c r="C848" s="18" t="str">
        <f>+[1]!Tabla3[[#This Row],[Secuencia]]</f>
        <v>PLO0024</v>
      </c>
      <c r="D848" s="19" t="str">
        <f>+[1]!Tabla3[[#This Row],[Descripcion]]</f>
        <v>CEMENTO PVC 16 ONZ</v>
      </c>
      <c r="E848" s="18" t="str">
        <f>+[1]!Tabla3[[#This Row],[Unidad de medida]]</f>
        <v>FUNDA</v>
      </c>
      <c r="F848" s="20">
        <f>+[1]!INVENTARIO[[#This Row],[CANTIDAD INICIAL]]+[1]!INVENTARIO[[#This Row],[ENTRADAS]]-[1]!INVENTARIO[[#This Row],[SALIDAS]]+[1]!INVENTARIO[[#This Row],[AJUSTES]]</f>
        <v>4</v>
      </c>
      <c r="G848" s="21">
        <f>IFERROR(_xlfn.XLOOKUP([1]!INVENTARIO[[#This Row],[CODIGO CONCATENADO]],[1]!Tabla1[[CODIGO CONCATENADO ]],[1]!Tabla1[COSTO],,0,-1),"")</f>
        <v>649</v>
      </c>
      <c r="H848" s="21">
        <f>+IFERROR([1]!INVENTARIO[[#This Row],[STOCK (BALANCE)]]*[1]!INVENTARIO[[#This Row],[COSTO UNITARIO]],"")</f>
        <v>2596</v>
      </c>
    </row>
    <row r="849" spans="1:8" x14ac:dyDescent="0.25">
      <c r="A849" s="12">
        <f>IFERROR(_xlfn.XLOOKUP([1]!INVENTARIO[[#This Row],[CODIGO CONCATENADO]],[1]!Tabla1[[CODIGO CONCATENADO ]],[1]!Tabla1[FECHA],,0,-1),"")</f>
        <v>44026</v>
      </c>
      <c r="B849" s="12">
        <f>IFERROR(_xlfn.XLOOKUP([1]!INVENTARIO[[#This Row],[CODIGO CONCATENADO]],[1]!Tabla1[[CODIGO CONCATENADO ]],[1]!Tabla1[FECHA],,0,-1),"")</f>
        <v>44026</v>
      </c>
      <c r="C849" s="13" t="str">
        <f>+[1]!Tabla3[[#This Row],[Secuencia]]</f>
        <v>PLO0025</v>
      </c>
      <c r="D849" s="14" t="str">
        <f>+[1]!Tabla3[[#This Row],[Descripcion]]</f>
        <v>CERA DE SOLDADURA</v>
      </c>
      <c r="E849" s="13" t="str">
        <f>+[1]!Tabla3[[#This Row],[Unidad de medida]]</f>
        <v>UNIDAD</v>
      </c>
      <c r="F849" s="15">
        <f>+[1]!INVENTARIO[[#This Row],[CANTIDAD INICIAL]]+[1]!INVENTARIO[[#This Row],[ENTRADAS]]-[1]!INVENTARIO[[#This Row],[SALIDAS]]+[1]!INVENTARIO[[#This Row],[AJUSTES]]</f>
        <v>11</v>
      </c>
      <c r="G849" s="16">
        <f>IFERROR(_xlfn.XLOOKUP([1]!INVENTARIO[[#This Row],[CODIGO CONCATENADO]],[1]!Tabla1[[CODIGO CONCATENADO ]],[1]!Tabla1[COSTO],,0,-1),"")</f>
        <v>0</v>
      </c>
      <c r="H849" s="16">
        <f>+IFERROR([1]!INVENTARIO[[#This Row],[STOCK (BALANCE)]]*[1]!INVENTARIO[[#This Row],[COSTO UNITARIO]],"")</f>
        <v>0</v>
      </c>
    </row>
    <row r="850" spans="1:8" x14ac:dyDescent="0.25">
      <c r="A850" s="17">
        <f>IFERROR(_xlfn.XLOOKUP([1]!INVENTARIO[[#This Row],[CODIGO CONCATENADO]],[1]!Tabla1[[CODIGO CONCATENADO ]],[1]!Tabla1[FECHA],,0,-1),"")</f>
        <v>44153</v>
      </c>
      <c r="B850" s="17">
        <f>IFERROR(_xlfn.XLOOKUP([1]!INVENTARIO[[#This Row],[CODIGO CONCATENADO]],[1]!Tabla1[[CODIGO CONCATENADO ]],[1]!Tabla1[FECHA],,0,-1),"")</f>
        <v>44153</v>
      </c>
      <c r="C850" s="18" t="str">
        <f>+[1]!Tabla3[[#This Row],[Secuencia]]</f>
        <v>PLO0026</v>
      </c>
      <c r="D850" s="19" t="str">
        <f>+[1]!Tabla3[[#This Row],[Descripcion]]</f>
        <v>CHEQUE DE 1/2 VERTICAL</v>
      </c>
      <c r="E850" s="18" t="str">
        <f>+[1]!Tabla3[[#This Row],[Unidad de medida]]</f>
        <v>UNIDAD</v>
      </c>
      <c r="F850" s="20">
        <f>+[1]!INVENTARIO[[#This Row],[CANTIDAD INICIAL]]+[1]!INVENTARIO[[#This Row],[ENTRADAS]]-[1]!INVENTARIO[[#This Row],[SALIDAS]]+[1]!INVENTARIO[[#This Row],[AJUSTES]]</f>
        <v>3</v>
      </c>
      <c r="G850" s="21">
        <f>IFERROR(_xlfn.XLOOKUP([1]!INVENTARIO[[#This Row],[CODIGO CONCATENADO]],[1]!Tabla1[[CODIGO CONCATENADO ]],[1]!Tabla1[COSTO],,0,-1),"")</f>
        <v>228.81</v>
      </c>
      <c r="H850" s="21">
        <f>+IFERROR([1]!INVENTARIO[[#This Row],[STOCK (BALANCE)]]*[1]!INVENTARIO[[#This Row],[COSTO UNITARIO]],"")</f>
        <v>686.43000000000006</v>
      </c>
    </row>
    <row r="851" spans="1:8" x14ac:dyDescent="0.25">
      <c r="A851" s="12">
        <f>IFERROR(_xlfn.XLOOKUP([1]!INVENTARIO[[#This Row],[CODIGO CONCATENADO]],[1]!Tabla1[[CODIGO CONCATENADO ]],[1]!Tabla1[FECHA],,0,-1),"")</f>
        <v>44026</v>
      </c>
      <c r="B851" s="12">
        <f>IFERROR(_xlfn.XLOOKUP([1]!INVENTARIO[[#This Row],[CODIGO CONCATENADO]],[1]!Tabla1[[CODIGO CONCATENADO ]],[1]!Tabla1[FECHA],,0,-1),"")</f>
        <v>44026</v>
      </c>
      <c r="C851" s="13" t="str">
        <f>+[1]!Tabla3[[#This Row],[Secuencia]]</f>
        <v>PLO0027</v>
      </c>
      <c r="D851" s="14" t="str">
        <f>+[1]!Tabla3[[#This Row],[Descripcion]]</f>
        <v>CHEQUE DE 2 VERTICAL ITALY METAL</v>
      </c>
      <c r="E851" s="13" t="str">
        <f>+[1]!Tabla3[[#This Row],[Unidad de medida]]</f>
        <v>UNIDAD</v>
      </c>
      <c r="F851" s="15">
        <f>+[1]!INVENTARIO[[#This Row],[CANTIDAD INICIAL]]+[1]!INVENTARIO[[#This Row],[ENTRADAS]]-[1]!INVENTARIO[[#This Row],[SALIDAS]]+[1]!INVENTARIO[[#This Row],[AJUSTES]]</f>
        <v>3</v>
      </c>
      <c r="G851" s="16">
        <f>IFERROR(_xlfn.XLOOKUP([1]!INVENTARIO[[#This Row],[CODIGO CONCATENADO]],[1]!Tabla1[[CODIGO CONCATENADO ]],[1]!Tabla1[COSTO],,0,-1),"")</f>
        <v>2542.9</v>
      </c>
      <c r="H851" s="16">
        <f>+IFERROR([1]!INVENTARIO[[#This Row],[STOCK (BALANCE)]]*[1]!INVENTARIO[[#This Row],[COSTO UNITARIO]],"")</f>
        <v>7628.7000000000007</v>
      </c>
    </row>
    <row r="852" spans="1:8" x14ac:dyDescent="0.25">
      <c r="A852" s="17">
        <f>IFERROR(_xlfn.XLOOKUP([1]!INVENTARIO[[#This Row],[CODIGO CONCATENADO]],[1]!Tabla1[[CODIGO CONCATENADO ]],[1]!Tabla1[FECHA],,0,-1),"")</f>
        <v>44110</v>
      </c>
      <c r="B852" s="17">
        <f>IFERROR(_xlfn.XLOOKUP([1]!INVENTARIO[[#This Row],[CODIGO CONCATENADO]],[1]!Tabla1[[CODIGO CONCATENADO ]],[1]!Tabla1[FECHA],,0,-1),"")</f>
        <v>44110</v>
      </c>
      <c r="C852" s="18" t="str">
        <f>+[1]!Tabla3[[#This Row],[Secuencia]]</f>
        <v>PLO0028</v>
      </c>
      <c r="D852" s="19" t="str">
        <f>+[1]!Tabla3[[#This Row],[Descripcion]]</f>
        <v xml:space="preserve">CHEQUE DE 3/4 HORIZONTAL </v>
      </c>
      <c r="E852" s="18" t="str">
        <f>+[1]!Tabla3[[#This Row],[Unidad de medida]]</f>
        <v>UNIDAD</v>
      </c>
      <c r="F852" s="20">
        <f>+[1]!INVENTARIO[[#This Row],[CANTIDAD INICIAL]]+[1]!INVENTARIO[[#This Row],[ENTRADAS]]-[1]!INVENTARIO[[#This Row],[SALIDAS]]+[1]!INVENTARIO[[#This Row],[AJUSTES]]</f>
        <v>18</v>
      </c>
      <c r="G852" s="21">
        <f>IFERROR(_xlfn.XLOOKUP([1]!INVENTARIO[[#This Row],[CODIGO CONCATENADO]],[1]!Tabla1[[CODIGO CONCATENADO ]],[1]!Tabla1[COSTO],,0,-1),"")</f>
        <v>318</v>
      </c>
      <c r="H852" s="21">
        <f>+IFERROR([1]!INVENTARIO[[#This Row],[STOCK (BALANCE)]]*[1]!INVENTARIO[[#This Row],[COSTO UNITARIO]],"")</f>
        <v>5724</v>
      </c>
    </row>
    <row r="853" spans="1:8" x14ac:dyDescent="0.25">
      <c r="A853" s="12">
        <f>IFERROR(_xlfn.XLOOKUP([1]!INVENTARIO[[#This Row],[CODIGO CONCATENADO]],[1]!Tabla1[[CODIGO CONCATENADO ]],[1]!Tabla1[FECHA],,0,-1),"")</f>
        <v>43089</v>
      </c>
      <c r="B853" s="12">
        <f>IFERROR(_xlfn.XLOOKUP([1]!INVENTARIO[[#This Row],[CODIGO CONCATENADO]],[1]!Tabla1[[CODIGO CONCATENADO ]],[1]!Tabla1[FECHA],,0,-1),"")</f>
        <v>43089</v>
      </c>
      <c r="C853" s="13" t="str">
        <f>+[1]!Tabla3[[#This Row],[Secuencia]]</f>
        <v>PLO0029</v>
      </c>
      <c r="D853" s="14" t="str">
        <f>+[1]!Tabla3[[#This Row],[Descripcion]]</f>
        <v>CHEQUE DE 3/4 VERTICAL</v>
      </c>
      <c r="E853" s="13" t="str">
        <f>+[1]!Tabla3[[#This Row],[Unidad de medida]]</f>
        <v>UNIDAD</v>
      </c>
      <c r="F853" s="15">
        <f>+[1]!INVENTARIO[[#This Row],[CANTIDAD INICIAL]]+[1]!INVENTARIO[[#This Row],[ENTRADAS]]-[1]!INVENTARIO[[#This Row],[SALIDAS]]+[1]!INVENTARIO[[#This Row],[AJUSTES]]</f>
        <v>0</v>
      </c>
      <c r="G853" s="16">
        <f>IFERROR(_xlfn.XLOOKUP([1]!INVENTARIO[[#This Row],[CODIGO CONCATENADO]],[1]!Tabla1[[CODIGO CONCATENADO ]],[1]!Tabla1[COSTO],,0,-1),"")</f>
        <v>142.37</v>
      </c>
      <c r="H853" s="16">
        <f>+IFERROR([1]!INVENTARIO[[#This Row],[STOCK (BALANCE)]]*[1]!INVENTARIO[[#This Row],[COSTO UNITARIO]],"")</f>
        <v>0</v>
      </c>
    </row>
    <row r="854" spans="1:8" x14ac:dyDescent="0.25">
      <c r="A854" s="17">
        <f>IFERROR(_xlfn.XLOOKUP([1]!INVENTARIO[[#This Row],[CODIGO CONCATENADO]],[1]!Tabla1[[CODIGO CONCATENADO ]],[1]!Tabla1[FECHA],,0,-1),"")</f>
        <v>43089</v>
      </c>
      <c r="B854" s="17">
        <f>IFERROR(_xlfn.XLOOKUP([1]!INVENTARIO[[#This Row],[CODIGO CONCATENADO]],[1]!Tabla1[[CODIGO CONCATENADO ]],[1]!Tabla1[FECHA],,0,-1),"")</f>
        <v>43089</v>
      </c>
      <c r="C854" s="18" t="str">
        <f>+[1]!Tabla3[[#This Row],[Secuencia]]</f>
        <v>PLO0030</v>
      </c>
      <c r="D854" s="19" t="str">
        <f>+[1]!Tabla3[[#This Row],[Descripcion]]</f>
        <v>CHEQUE HORIZONTAL TIPO ITALY DE 1</v>
      </c>
      <c r="E854" s="18" t="str">
        <f>+[1]!Tabla3[[#This Row],[Unidad de medida]]</f>
        <v>UNIDAD</v>
      </c>
      <c r="F854" s="20">
        <f>+[1]!INVENTARIO[[#This Row],[CANTIDAD INICIAL]]+[1]!INVENTARIO[[#This Row],[ENTRADAS]]-[1]!INVENTARIO[[#This Row],[SALIDAS]]+[1]!INVENTARIO[[#This Row],[AJUSTES]]</f>
        <v>0</v>
      </c>
      <c r="G854" s="21">
        <f>IFERROR(_xlfn.XLOOKUP([1]!INVENTARIO[[#This Row],[CODIGO CONCATENADO]],[1]!Tabla1[[CODIGO CONCATENADO ]],[1]!Tabla1[COSTO],,0,-1),"")</f>
        <v>0</v>
      </c>
      <c r="H854" s="21">
        <f>+IFERROR([1]!INVENTARIO[[#This Row],[STOCK (BALANCE)]]*[1]!INVENTARIO[[#This Row],[COSTO UNITARIO]],"")</f>
        <v>0</v>
      </c>
    </row>
    <row r="855" spans="1:8" x14ac:dyDescent="0.25">
      <c r="A855" s="12">
        <f>IFERROR(_xlfn.XLOOKUP([1]!INVENTARIO[[#This Row],[CODIGO CONCATENADO]],[1]!Tabla1[[CODIGO CONCATENADO ]],[1]!Tabla1[FECHA],,0,-1),"")</f>
        <v>44027</v>
      </c>
      <c r="B855" s="12">
        <f>IFERROR(_xlfn.XLOOKUP([1]!INVENTARIO[[#This Row],[CODIGO CONCATENADO]],[1]!Tabla1[[CODIGO CONCATENADO ]],[1]!Tabla1[FECHA],,0,-1),"")</f>
        <v>44027</v>
      </c>
      <c r="C855" s="13" t="str">
        <f>+[1]!Tabla3[[#This Row],[Secuencia]]</f>
        <v>PLO0031</v>
      </c>
      <c r="D855" s="14" t="str">
        <f>+[1]!Tabla3[[#This Row],[Descripcion]]</f>
        <v>CHEQUE HORIZONTAL TIPO ITALY DE 2</v>
      </c>
      <c r="E855" s="13" t="str">
        <f>+[1]!Tabla3[[#This Row],[Unidad de medida]]</f>
        <v>UNIDAD</v>
      </c>
      <c r="F855" s="15">
        <f>+[1]!INVENTARIO[[#This Row],[CANTIDAD INICIAL]]+[1]!INVENTARIO[[#This Row],[ENTRADAS]]-[1]!INVENTARIO[[#This Row],[SALIDAS]]+[1]!INVENTARIO[[#This Row],[AJUSTES]]</f>
        <v>0</v>
      </c>
      <c r="G855" s="16">
        <f>IFERROR(_xlfn.XLOOKUP([1]!INVENTARIO[[#This Row],[CODIGO CONCATENADO]],[1]!Tabla1[[CODIGO CONCATENADO ]],[1]!Tabla1[COSTO],,0,-1),"")</f>
        <v>0</v>
      </c>
      <c r="H855" s="16">
        <f>+IFERROR([1]!INVENTARIO[[#This Row],[STOCK (BALANCE)]]*[1]!INVENTARIO[[#This Row],[COSTO UNITARIO]],"")</f>
        <v>0</v>
      </c>
    </row>
    <row r="856" spans="1:8" x14ac:dyDescent="0.25">
      <c r="A856" s="17">
        <f>IFERROR(_xlfn.XLOOKUP([1]!INVENTARIO[[#This Row],[CODIGO CONCATENADO]],[1]!Tabla1[[CODIGO CONCATENADO ]],[1]!Tabla1[FECHA],,0,-1),"")</f>
        <v>44154</v>
      </c>
      <c r="B856" s="17">
        <f>IFERROR(_xlfn.XLOOKUP([1]!INVENTARIO[[#This Row],[CODIGO CONCATENADO]],[1]!Tabla1[[CODIGO CONCATENADO ]],[1]!Tabla1[FECHA],,0,-1),"")</f>
        <v>44154</v>
      </c>
      <c r="C856" s="18" t="str">
        <f>+[1]!Tabla3[[#This Row],[Secuencia]]</f>
        <v>PLO0032</v>
      </c>
      <c r="D856" s="19" t="str">
        <f>+[1]!Tabla3[[#This Row],[Descripcion]]</f>
        <v>CINTA PARA DESTAPAR TUBERIA 1/2X50PIES</v>
      </c>
      <c r="E856" s="18" t="str">
        <f>+[1]!Tabla3[[#This Row],[Unidad de medida]]</f>
        <v>UNIDAD</v>
      </c>
      <c r="F856" s="20">
        <f>+[1]!INVENTARIO[[#This Row],[CANTIDAD INICIAL]]+[1]!INVENTARIO[[#This Row],[ENTRADAS]]-[1]!INVENTARIO[[#This Row],[SALIDAS]]+[1]!INVENTARIO[[#This Row],[AJUSTES]]</f>
        <v>0</v>
      </c>
      <c r="G856" s="21">
        <f>IFERROR(_xlfn.XLOOKUP([1]!INVENTARIO[[#This Row],[CODIGO CONCATENADO]],[1]!Tabla1[[CODIGO CONCATENADO ]],[1]!Tabla1[COSTO],,0,-1),"")</f>
        <v>354</v>
      </c>
      <c r="H856" s="21">
        <f>+IFERROR([1]!INVENTARIO[[#This Row],[STOCK (BALANCE)]]*[1]!INVENTARIO[[#This Row],[COSTO UNITARIO]],"")</f>
        <v>0</v>
      </c>
    </row>
    <row r="857" spans="1:8" x14ac:dyDescent="0.25">
      <c r="A857" s="12">
        <f>IFERROR(_xlfn.XLOOKUP([1]!INVENTARIO[[#This Row],[CODIGO CONCATENADO]],[1]!Tabla1[[CODIGO CONCATENADO ]],[1]!Tabla1[FECHA],,0,-1),"")</f>
        <v>44110</v>
      </c>
      <c r="B857" s="12">
        <f>IFERROR(_xlfn.XLOOKUP([1]!INVENTARIO[[#This Row],[CODIGO CONCATENADO]],[1]!Tabla1[[CODIGO CONCATENADO ]],[1]!Tabla1[FECHA],,0,-1),"")</f>
        <v>44110</v>
      </c>
      <c r="C857" s="13" t="str">
        <f>+[1]!Tabla3[[#This Row],[Secuencia]]</f>
        <v>PLO0033</v>
      </c>
      <c r="D857" s="14" t="str">
        <f>+[1]!Tabla3[[#This Row],[Descripcion]]</f>
        <v>CODO DE 2</v>
      </c>
      <c r="E857" s="13" t="str">
        <f>+[1]!Tabla3[[#This Row],[Unidad de medida]]</f>
        <v>UNIDAD</v>
      </c>
      <c r="F857" s="15">
        <f>+[1]!INVENTARIO[[#This Row],[CANTIDAD INICIAL]]+[1]!INVENTARIO[[#This Row],[ENTRADAS]]-[1]!INVENTARIO[[#This Row],[SALIDAS]]+[1]!INVENTARIO[[#This Row],[AJUSTES]]</f>
        <v>0</v>
      </c>
      <c r="G857" s="16">
        <f>IFERROR(_xlfn.XLOOKUP([1]!INVENTARIO[[#This Row],[CODIGO CONCATENADO]],[1]!Tabla1[[CODIGO CONCATENADO ]],[1]!Tabla1[COSTO],,0,-1),"")</f>
        <v>17.59</v>
      </c>
      <c r="H857" s="16">
        <f>+IFERROR([1]!INVENTARIO[[#This Row],[STOCK (BALANCE)]]*[1]!INVENTARIO[[#This Row],[COSTO UNITARIO]],"")</f>
        <v>0</v>
      </c>
    </row>
    <row r="858" spans="1:8" x14ac:dyDescent="0.25">
      <c r="A858" s="17">
        <f>IFERROR(_xlfn.XLOOKUP([1]!INVENTARIO[[#This Row],[CODIGO CONCATENADO]],[1]!Tabla1[[CODIGO CONCATENADO ]],[1]!Tabla1[FECHA],,0,-1),"")</f>
        <v>44027</v>
      </c>
      <c r="B858" s="17">
        <f>IFERROR(_xlfn.XLOOKUP([1]!INVENTARIO[[#This Row],[CODIGO CONCATENADO]],[1]!Tabla1[[CODIGO CONCATENADO ]],[1]!Tabla1[FECHA],,0,-1),"")</f>
        <v>44027</v>
      </c>
      <c r="C858" s="18" t="str">
        <f>+[1]!Tabla3[[#This Row],[Secuencia]]</f>
        <v>PLO0034</v>
      </c>
      <c r="D858" s="19" t="str">
        <f>+[1]!Tabla3[[#This Row],[Descripcion]]</f>
        <v>CODO PVC DE 4</v>
      </c>
      <c r="E858" s="18" t="str">
        <f>+[1]!Tabla3[[#This Row],[Unidad de medida]]</f>
        <v>UNIDAD</v>
      </c>
      <c r="F858" s="20">
        <f>+[1]!INVENTARIO[[#This Row],[CANTIDAD INICIAL]]+[1]!INVENTARIO[[#This Row],[ENTRADAS]]-[1]!INVENTARIO[[#This Row],[SALIDAS]]+[1]!INVENTARIO[[#This Row],[AJUSTES]]</f>
        <v>13</v>
      </c>
      <c r="G858" s="21">
        <f>IFERROR(_xlfn.XLOOKUP([1]!INVENTARIO[[#This Row],[CODIGO CONCATENADO]],[1]!Tabla1[[CODIGO CONCATENADO ]],[1]!Tabla1[COSTO],,0,-1),"")</f>
        <v>11</v>
      </c>
      <c r="H858" s="21">
        <f>+IFERROR([1]!INVENTARIO[[#This Row],[STOCK (BALANCE)]]*[1]!INVENTARIO[[#This Row],[COSTO UNITARIO]],"")</f>
        <v>143</v>
      </c>
    </row>
    <row r="859" spans="1:8" x14ac:dyDescent="0.25">
      <c r="A859" s="12">
        <f>IFERROR(_xlfn.XLOOKUP([1]!INVENTARIO[[#This Row],[CODIGO CONCATENADO]],[1]!Tabla1[[CODIGO CONCATENADO ]],[1]!Tabla1[FECHA],,0,-1),"")</f>
        <v>44027</v>
      </c>
      <c r="B859" s="12">
        <f>IFERROR(_xlfn.XLOOKUP([1]!INVENTARIO[[#This Row],[CODIGO CONCATENADO]],[1]!Tabla1[[CODIGO CONCATENADO ]],[1]!Tabla1[FECHA],,0,-1),"")</f>
        <v>44027</v>
      </c>
      <c r="C859" s="13" t="str">
        <f>+[1]!Tabla3[[#This Row],[Secuencia]]</f>
        <v>PLO0035</v>
      </c>
      <c r="D859" s="14" t="str">
        <f>+[1]!Tabla3[[#This Row],[Descripcion]]</f>
        <v>CODO PVC PRESION DE 1X90</v>
      </c>
      <c r="E859" s="13" t="str">
        <f>+[1]!Tabla3[[#This Row],[Unidad de medida]]</f>
        <v>UNIDAD</v>
      </c>
      <c r="F859" s="15">
        <f>+[1]!INVENTARIO[[#This Row],[CANTIDAD INICIAL]]+[1]!INVENTARIO[[#This Row],[ENTRADAS]]-[1]!INVENTARIO[[#This Row],[SALIDAS]]+[1]!INVENTARIO[[#This Row],[AJUSTES]]</f>
        <v>0</v>
      </c>
      <c r="G859" s="16">
        <f>IFERROR(_xlfn.XLOOKUP([1]!INVENTARIO[[#This Row],[CODIGO CONCATENADO]],[1]!Tabla1[[CODIGO CONCATENADO ]],[1]!Tabla1[COSTO],,0,-1),"")</f>
        <v>0</v>
      </c>
      <c r="H859" s="16">
        <f>+IFERROR([1]!INVENTARIO[[#This Row],[STOCK (BALANCE)]]*[1]!INVENTARIO[[#This Row],[COSTO UNITARIO]],"")</f>
        <v>0</v>
      </c>
    </row>
    <row r="860" spans="1:8" x14ac:dyDescent="0.25">
      <c r="A860" s="17">
        <f>IFERROR(_xlfn.XLOOKUP([1]!INVENTARIO[[#This Row],[CODIGO CONCATENADO]],[1]!Tabla1[[CODIGO CONCATENADO ]],[1]!Tabla1[FECHA],,0,-1),"")</f>
        <v>44027</v>
      </c>
      <c r="B860" s="17">
        <f>IFERROR(_xlfn.XLOOKUP([1]!INVENTARIO[[#This Row],[CODIGO CONCATENADO]],[1]!Tabla1[[CODIGO CONCATENADO ]],[1]!Tabla1[FECHA],,0,-1),"")</f>
        <v>44027</v>
      </c>
      <c r="C860" s="18" t="str">
        <f>+[1]!Tabla3[[#This Row],[Secuencia]]</f>
        <v>PLO0036</v>
      </c>
      <c r="D860" s="19" t="str">
        <f>+[1]!Tabla3[[#This Row],[Descripcion]]</f>
        <v xml:space="preserve">CODOS 1 1/2 PVC </v>
      </c>
      <c r="E860" s="18" t="str">
        <f>+[1]!Tabla3[[#This Row],[Unidad de medida]]</f>
        <v>UNIDAD</v>
      </c>
      <c r="F860" s="20">
        <f>+[1]!INVENTARIO[[#This Row],[CANTIDAD INICIAL]]+[1]!INVENTARIO[[#This Row],[ENTRADAS]]-[1]!INVENTARIO[[#This Row],[SALIDAS]]+[1]!INVENTARIO[[#This Row],[AJUSTES]]</f>
        <v>0</v>
      </c>
      <c r="G860" s="21">
        <f>IFERROR(_xlfn.XLOOKUP([1]!INVENTARIO[[#This Row],[CODIGO CONCATENADO]],[1]!Tabla1[[CODIGO CONCATENADO ]],[1]!Tabla1[COSTO],,0,-1),"")</f>
        <v>62</v>
      </c>
      <c r="H860" s="21">
        <f>+IFERROR([1]!INVENTARIO[[#This Row],[STOCK (BALANCE)]]*[1]!INVENTARIO[[#This Row],[COSTO UNITARIO]],"")</f>
        <v>0</v>
      </c>
    </row>
    <row r="861" spans="1:8" x14ac:dyDescent="0.25">
      <c r="A861" s="12">
        <f>IFERROR(_xlfn.XLOOKUP([1]!INVENTARIO[[#This Row],[CODIGO CONCATENADO]],[1]!Tabla1[[CODIGO CONCATENADO ]],[1]!Tabla1[FECHA],,0,-1),"")</f>
        <v>43223</v>
      </c>
      <c r="B861" s="12">
        <f>IFERROR(_xlfn.XLOOKUP([1]!INVENTARIO[[#This Row],[CODIGO CONCATENADO]],[1]!Tabla1[[CODIGO CONCATENADO ]],[1]!Tabla1[FECHA],,0,-1),"")</f>
        <v>43223</v>
      </c>
      <c r="C861" s="13" t="str">
        <f>+[1]!Tabla3[[#This Row],[Secuencia]]</f>
        <v>PLO0037</v>
      </c>
      <c r="D861" s="14" t="str">
        <f>+[1]!Tabla3[[#This Row],[Descripcion]]</f>
        <v xml:space="preserve">CODOS DE 1X90 PVC </v>
      </c>
      <c r="E861" s="13" t="str">
        <f>+[1]!Tabla3[[#This Row],[Unidad de medida]]</f>
        <v>UNIDAD</v>
      </c>
      <c r="F861" s="15">
        <f>+[1]!INVENTARIO[[#This Row],[CANTIDAD INICIAL]]+[1]!INVENTARIO[[#This Row],[ENTRADAS]]-[1]!INVENTARIO[[#This Row],[SALIDAS]]+[1]!INVENTARIO[[#This Row],[AJUSTES]]</f>
        <v>16</v>
      </c>
      <c r="G861" s="16">
        <f>IFERROR(_xlfn.XLOOKUP([1]!INVENTARIO[[#This Row],[CODIGO CONCATENADO]],[1]!Tabla1[[CODIGO CONCATENADO ]],[1]!Tabla1[COSTO],,0,-1),"")</f>
        <v>16.27</v>
      </c>
      <c r="H861" s="16">
        <f>+IFERROR([1]!INVENTARIO[[#This Row],[STOCK (BALANCE)]]*[1]!INVENTARIO[[#This Row],[COSTO UNITARIO]],"")</f>
        <v>260.32</v>
      </c>
    </row>
    <row r="862" spans="1:8" x14ac:dyDescent="0.25">
      <c r="A862" s="17">
        <f>IFERROR(_xlfn.XLOOKUP([1]!INVENTARIO[[#This Row],[CODIGO CONCATENADO]],[1]!Tabla1[[CODIGO CONCATENADO ]],[1]!Tabla1[FECHA],,0,-1),"")</f>
        <v>44699</v>
      </c>
      <c r="B862" s="17">
        <f>IFERROR(_xlfn.XLOOKUP([1]!INVENTARIO[[#This Row],[CODIGO CONCATENADO]],[1]!Tabla1[[CODIGO CONCATENADO ]],[1]!Tabla1[FECHA],,0,-1),"")</f>
        <v>44699</v>
      </c>
      <c r="C862" s="18" t="str">
        <f>+[1]!Tabla3[[#This Row],[Secuencia]]</f>
        <v>PLO0038</v>
      </c>
      <c r="D862" s="19" t="str">
        <f>+[1]!Tabla3[[#This Row],[Descripcion]]</f>
        <v xml:space="preserve">CODOS DE 1/2 PVC </v>
      </c>
      <c r="E862" s="18" t="str">
        <f>+[1]!Tabla3[[#This Row],[Unidad de medida]]</f>
        <v>UNIDAD</v>
      </c>
      <c r="F862" s="20">
        <f>+[1]!INVENTARIO[[#This Row],[CANTIDAD INICIAL]]+[1]!INVENTARIO[[#This Row],[ENTRADAS]]-[1]!INVENTARIO[[#This Row],[SALIDAS]]+[1]!INVENTARIO[[#This Row],[AJUSTES]]</f>
        <v>4</v>
      </c>
      <c r="G862" s="21">
        <f>IFERROR(_xlfn.XLOOKUP([1]!INVENTARIO[[#This Row],[CODIGO CONCATENADO]],[1]!Tabla1[[CODIGO CONCATENADO ]],[1]!Tabla1[COSTO],,0,-1),"")</f>
        <v>8.6300000000000008</v>
      </c>
      <c r="H862" s="21">
        <f>+IFERROR([1]!INVENTARIO[[#This Row],[STOCK (BALANCE)]]*[1]!INVENTARIO[[#This Row],[COSTO UNITARIO]],"")</f>
        <v>34.520000000000003</v>
      </c>
    </row>
    <row r="863" spans="1:8" x14ac:dyDescent="0.25">
      <c r="A863" s="12">
        <f>IFERROR(_xlfn.XLOOKUP([1]!INVENTARIO[[#This Row],[CODIGO CONCATENADO]],[1]!Tabla1[[CODIGO CONCATENADO ]],[1]!Tabla1[FECHA],,0,-1),"")</f>
        <v>43089</v>
      </c>
      <c r="B863" s="12">
        <f>IFERROR(_xlfn.XLOOKUP([1]!INVENTARIO[[#This Row],[CODIGO CONCATENADO]],[1]!Tabla1[[CODIGO CONCATENADO ]],[1]!Tabla1[FECHA],,0,-1),"")</f>
        <v>43089</v>
      </c>
      <c r="C863" s="13" t="str">
        <f>+[1]!Tabla3[[#This Row],[Secuencia]]</f>
        <v>PLO0039</v>
      </c>
      <c r="D863" s="14" t="str">
        <f>+[1]!Tabla3[[#This Row],[Descripcion]]</f>
        <v xml:space="preserve">CODOS DE 2X45 PVC </v>
      </c>
      <c r="E863" s="13" t="str">
        <f>+[1]!Tabla3[[#This Row],[Unidad de medida]]</f>
        <v>UNIDAD</v>
      </c>
      <c r="F863" s="15">
        <f>+[1]!INVENTARIO[[#This Row],[CANTIDAD INICIAL]]+[1]!INVENTARIO[[#This Row],[ENTRADAS]]-[1]!INVENTARIO[[#This Row],[SALIDAS]]+[1]!INVENTARIO[[#This Row],[AJUSTES]]</f>
        <v>28</v>
      </c>
      <c r="G863" s="16">
        <f>IFERROR(_xlfn.XLOOKUP([1]!INVENTARIO[[#This Row],[CODIGO CONCATENADO]],[1]!Tabla1[[CODIGO CONCATENADO ]],[1]!Tabla1[COSTO],,0,-1),"")</f>
        <v>20.34</v>
      </c>
      <c r="H863" s="16">
        <f>+IFERROR([1]!INVENTARIO[[#This Row],[STOCK (BALANCE)]]*[1]!INVENTARIO[[#This Row],[COSTO UNITARIO]],"")</f>
        <v>569.52</v>
      </c>
    </row>
    <row r="864" spans="1:8" x14ac:dyDescent="0.25">
      <c r="A864" s="17">
        <f>IFERROR(_xlfn.XLOOKUP([1]!INVENTARIO[[#This Row],[CODIGO CONCATENADO]],[1]!Tabla1[[CODIGO CONCATENADO ]],[1]!Tabla1[FECHA],,0,-1),"")</f>
        <v>43767</v>
      </c>
      <c r="B864" s="17">
        <f>IFERROR(_xlfn.XLOOKUP([1]!INVENTARIO[[#This Row],[CODIGO CONCATENADO]],[1]!Tabla1[[CODIGO CONCATENADO ]],[1]!Tabla1[FECHA],,0,-1),"")</f>
        <v>43767</v>
      </c>
      <c r="C864" s="18" t="str">
        <f>+[1]!Tabla3[[#This Row],[Secuencia]]</f>
        <v>PLO0040</v>
      </c>
      <c r="D864" s="19" t="str">
        <f>+[1]!Tabla3[[#This Row],[Descripcion]]</f>
        <v xml:space="preserve">CODOS DE 2X90 PVC </v>
      </c>
      <c r="E864" s="18" t="str">
        <f>+[1]!Tabla3[[#This Row],[Unidad de medida]]</f>
        <v>UNIDAD</v>
      </c>
      <c r="F864" s="20">
        <f>+[1]!INVENTARIO[[#This Row],[CANTIDAD INICIAL]]+[1]!INVENTARIO[[#This Row],[ENTRADAS]]-[1]!INVENTARIO[[#This Row],[SALIDAS]]+[1]!INVENTARIO[[#This Row],[AJUSTES]]</f>
        <v>20</v>
      </c>
      <c r="G864" s="21">
        <f>IFERROR(_xlfn.XLOOKUP([1]!INVENTARIO[[#This Row],[CODIGO CONCATENADO]],[1]!Tabla1[[CODIGO CONCATENADO ]],[1]!Tabla1[COSTO],,0,-1),"")</f>
        <v>30.5</v>
      </c>
      <c r="H864" s="21">
        <f>+IFERROR([1]!INVENTARIO[[#This Row],[STOCK (BALANCE)]]*[1]!INVENTARIO[[#This Row],[COSTO UNITARIO]],"")</f>
        <v>610</v>
      </c>
    </row>
    <row r="865" spans="1:8" x14ac:dyDescent="0.25">
      <c r="A865" s="12">
        <f>IFERROR(_xlfn.XLOOKUP([1]!INVENTARIO[[#This Row],[CODIGO CONCATENADO]],[1]!Tabla1[[CODIGO CONCATENADO ]],[1]!Tabla1[FECHA],,0,-1),"")</f>
        <v>43223</v>
      </c>
      <c r="B865" s="12">
        <f>IFERROR(_xlfn.XLOOKUP([1]!INVENTARIO[[#This Row],[CODIGO CONCATENADO]],[1]!Tabla1[[CODIGO CONCATENADO ]],[1]!Tabla1[FECHA],,0,-1),"")</f>
        <v>43223</v>
      </c>
      <c r="C865" s="13" t="str">
        <f>+[1]!Tabla3[[#This Row],[Secuencia]]</f>
        <v>PLO0041</v>
      </c>
      <c r="D865" s="14" t="str">
        <f>+[1]!Tabla3[[#This Row],[Descripcion]]</f>
        <v>CODOS DE 3 PVC</v>
      </c>
      <c r="E865" s="13" t="str">
        <f>+[1]!Tabla3[[#This Row],[Unidad de medida]]</f>
        <v>UNIDAD</v>
      </c>
      <c r="F865" s="15">
        <f>+[1]!INVENTARIO[[#This Row],[CANTIDAD INICIAL]]+[1]!INVENTARIO[[#This Row],[ENTRADAS]]-[1]!INVENTARIO[[#This Row],[SALIDAS]]+[1]!INVENTARIO[[#This Row],[AJUSTES]]</f>
        <v>6</v>
      </c>
      <c r="G865" s="16">
        <f>IFERROR(_xlfn.XLOOKUP([1]!INVENTARIO[[#This Row],[CODIGO CONCATENADO]],[1]!Tabla1[[CODIGO CONCATENADO ]],[1]!Tabla1[COSTO],,0,-1),"")</f>
        <v>79.319999999999993</v>
      </c>
      <c r="H865" s="16">
        <f>+IFERROR([1]!INVENTARIO[[#This Row],[STOCK (BALANCE)]]*[1]!INVENTARIO[[#This Row],[COSTO UNITARIO]],"")</f>
        <v>475.91999999999996</v>
      </c>
    </row>
    <row r="866" spans="1:8" x14ac:dyDescent="0.25">
      <c r="A866" s="17">
        <f>IFERROR(_xlfn.XLOOKUP([1]!INVENTARIO[[#This Row],[CODIGO CONCATENADO]],[1]!Tabla1[[CODIGO CONCATENADO ]],[1]!Tabla1[FECHA],,0,-1),"")</f>
        <v>44699</v>
      </c>
      <c r="B866" s="17">
        <f>IFERROR(_xlfn.XLOOKUP([1]!INVENTARIO[[#This Row],[CODIGO CONCATENADO]],[1]!Tabla1[[CODIGO CONCATENADO ]],[1]!Tabla1[FECHA],,0,-1),"")</f>
        <v>44699</v>
      </c>
      <c r="C866" s="18" t="str">
        <f>+[1]!Tabla3[[#This Row],[Secuencia]]</f>
        <v>PLO0042</v>
      </c>
      <c r="D866" s="19" t="str">
        <f>+[1]!Tabla3[[#This Row],[Descripcion]]</f>
        <v>CODOS DE 3/4 PVC</v>
      </c>
      <c r="E866" s="18" t="str">
        <f>+[1]!Tabla3[[#This Row],[Unidad de medida]]</f>
        <v>UNIDAD</v>
      </c>
      <c r="F866" s="20">
        <f>+[1]!INVENTARIO[[#This Row],[CANTIDAD INICIAL]]+[1]!INVENTARIO[[#This Row],[ENTRADAS]]-[1]!INVENTARIO[[#This Row],[SALIDAS]]+[1]!INVENTARIO[[#This Row],[AJUSTES]]</f>
        <v>8</v>
      </c>
      <c r="G866" s="21">
        <f>IFERROR(_xlfn.XLOOKUP([1]!INVENTARIO[[#This Row],[CODIGO CONCATENADO]],[1]!Tabla1[[CODIGO CONCATENADO ]],[1]!Tabla1[COSTO],,0,-1),"")</f>
        <v>10.35</v>
      </c>
      <c r="H866" s="21">
        <f>+IFERROR([1]!INVENTARIO[[#This Row],[STOCK (BALANCE)]]*[1]!INVENTARIO[[#This Row],[COSTO UNITARIO]],"")</f>
        <v>82.8</v>
      </c>
    </row>
    <row r="867" spans="1:8" x14ac:dyDescent="0.25">
      <c r="A867" s="12">
        <f>IFERROR(_xlfn.XLOOKUP([1]!INVENTARIO[[#This Row],[CODIGO CONCATENADO]],[1]!Tabla1[[CODIGO CONCATENADO ]],[1]!Tabla1[FECHA],,0,-1),"")</f>
        <v>44026</v>
      </c>
      <c r="B867" s="12">
        <f>IFERROR(_xlfn.XLOOKUP([1]!INVENTARIO[[#This Row],[CODIGO CONCATENADO]],[1]!Tabla1[[CODIGO CONCATENADO ]],[1]!Tabla1[FECHA],,0,-1),"")</f>
        <v>44026</v>
      </c>
      <c r="C867" s="13" t="str">
        <f>+[1]!Tabla3[[#This Row],[Secuencia]]</f>
        <v>PLO0043</v>
      </c>
      <c r="D867" s="14" t="str">
        <f>+[1]!Tabla3[[#This Row],[Descripcion]]</f>
        <v xml:space="preserve">CODOS DE 4 PVC </v>
      </c>
      <c r="E867" s="13" t="str">
        <f>+[1]!Tabla3[[#This Row],[Unidad de medida]]</f>
        <v>UNIDAD</v>
      </c>
      <c r="F867" s="15">
        <f>+[1]!INVENTARIO[[#This Row],[CANTIDAD INICIAL]]+[1]!INVENTARIO[[#This Row],[ENTRADAS]]-[1]!INVENTARIO[[#This Row],[SALIDAS]]+[1]!INVENTARIO[[#This Row],[AJUSTES]]</f>
        <v>0</v>
      </c>
      <c r="G867" s="16">
        <f>IFERROR(_xlfn.XLOOKUP([1]!INVENTARIO[[#This Row],[CODIGO CONCATENADO]],[1]!Tabla1[[CODIGO CONCATENADO ]],[1]!Tabla1[COSTO],,0,-1),"")</f>
        <v>65</v>
      </c>
      <c r="H867" s="16">
        <f>+IFERROR([1]!INVENTARIO[[#This Row],[STOCK (BALANCE)]]*[1]!INVENTARIO[[#This Row],[COSTO UNITARIO]],"")</f>
        <v>0</v>
      </c>
    </row>
    <row r="868" spans="1:8" x14ac:dyDescent="0.25">
      <c r="A868" s="17">
        <f>IFERROR(_xlfn.XLOOKUP([1]!INVENTARIO[[#This Row],[CODIGO CONCATENADO]],[1]!Tabla1[[CODIGO CONCATENADO ]],[1]!Tabla1[FECHA],,0,-1),"")</f>
        <v>44153</v>
      </c>
      <c r="B868" s="17">
        <f>IFERROR(_xlfn.XLOOKUP([1]!INVENTARIO[[#This Row],[CODIGO CONCATENADO]],[1]!Tabla1[[CODIGO CONCATENADO ]],[1]!Tabla1[FECHA],,0,-1),"")</f>
        <v>44153</v>
      </c>
      <c r="C868" s="18" t="str">
        <f>+[1]!Tabla3[[#This Row],[Secuencia]]</f>
        <v>PLO0044</v>
      </c>
      <c r="D868" s="19" t="str">
        <f>+[1]!Tabla3[[#This Row],[Descripcion]]</f>
        <v>COOPLING DE 1 PVC</v>
      </c>
      <c r="E868" s="18" t="str">
        <f>+[1]!Tabla3[[#This Row],[Unidad de medida]]</f>
        <v>UNIDAD</v>
      </c>
      <c r="F868" s="20">
        <f>+[1]!INVENTARIO[[#This Row],[CANTIDAD INICIAL]]+[1]!INVENTARIO[[#This Row],[ENTRADAS]]-[1]!INVENTARIO[[#This Row],[SALIDAS]]+[1]!INVENTARIO[[#This Row],[AJUSTES]]</f>
        <v>92</v>
      </c>
      <c r="G868" s="21">
        <f>IFERROR(_xlfn.XLOOKUP([1]!INVENTARIO[[#This Row],[CODIGO CONCATENADO]],[1]!Tabla1[[CODIGO CONCATENADO ]],[1]!Tabla1[COSTO],,0,-1),"")</f>
        <v>9.15</v>
      </c>
      <c r="H868" s="21">
        <f>+IFERROR([1]!INVENTARIO[[#This Row],[STOCK (BALANCE)]]*[1]!INVENTARIO[[#This Row],[COSTO UNITARIO]],"")</f>
        <v>841.80000000000007</v>
      </c>
    </row>
    <row r="869" spans="1:8" x14ac:dyDescent="0.25">
      <c r="A869" s="12">
        <f>IFERROR(_xlfn.XLOOKUP([1]!INVENTARIO[[#This Row],[CODIGO CONCATENADO]],[1]!Tabla1[[CODIGO CONCATENADO ]],[1]!Tabla1[FECHA],,0,-1),"")</f>
        <v>44153</v>
      </c>
      <c r="B869" s="12">
        <f>IFERROR(_xlfn.XLOOKUP([1]!INVENTARIO[[#This Row],[CODIGO CONCATENADO]],[1]!Tabla1[[CODIGO CONCATENADO ]],[1]!Tabla1[FECHA],,0,-1),"")</f>
        <v>44153</v>
      </c>
      <c r="C869" s="13" t="str">
        <f>+[1]!Tabla3[[#This Row],[Secuencia]]</f>
        <v>PLO0045</v>
      </c>
      <c r="D869" s="14" t="str">
        <f>+[1]!Tabla3[[#This Row],[Descripcion]]</f>
        <v xml:space="preserve">COOPLING DE 1/2 PVC </v>
      </c>
      <c r="E869" s="13" t="str">
        <f>+[1]!Tabla3[[#This Row],[Unidad de medida]]</f>
        <v>UNIDAD</v>
      </c>
      <c r="F869" s="15">
        <f>+[1]!INVENTARIO[[#This Row],[CANTIDAD INICIAL]]+[1]!INVENTARIO[[#This Row],[ENTRADAS]]-[1]!INVENTARIO[[#This Row],[SALIDAS]]+[1]!INVENTARIO[[#This Row],[AJUSTES]]</f>
        <v>73</v>
      </c>
      <c r="G869" s="16">
        <f>IFERROR(_xlfn.XLOOKUP([1]!INVENTARIO[[#This Row],[CODIGO CONCATENADO]],[1]!Tabla1[[CODIGO CONCATENADO ]],[1]!Tabla1[COSTO],,0,-1),"")</f>
        <v>6.1</v>
      </c>
      <c r="H869" s="16">
        <f>+IFERROR([1]!INVENTARIO[[#This Row],[STOCK (BALANCE)]]*[1]!INVENTARIO[[#This Row],[COSTO UNITARIO]],"")</f>
        <v>445.29999999999995</v>
      </c>
    </row>
    <row r="870" spans="1:8" x14ac:dyDescent="0.25">
      <c r="A870" s="17">
        <f>IFERROR(_xlfn.XLOOKUP([1]!INVENTARIO[[#This Row],[CODIGO CONCATENADO]],[1]!Tabla1[[CODIGO CONCATENADO ]],[1]!Tabla1[FECHA],,0,-1),"")</f>
        <v>44153</v>
      </c>
      <c r="B870" s="17">
        <f>IFERROR(_xlfn.XLOOKUP([1]!INVENTARIO[[#This Row],[CODIGO CONCATENADO]],[1]!Tabla1[[CODIGO CONCATENADO ]],[1]!Tabla1[FECHA],,0,-1),"")</f>
        <v>44153</v>
      </c>
      <c r="C870" s="18" t="str">
        <f>+[1]!Tabla3[[#This Row],[Secuencia]]</f>
        <v>PLO0046</v>
      </c>
      <c r="D870" s="19" t="str">
        <f>+[1]!Tabla3[[#This Row],[Descripcion]]</f>
        <v>COOPLING DE 2 PVC</v>
      </c>
      <c r="E870" s="18" t="str">
        <f>+[1]!Tabla3[[#This Row],[Unidad de medida]]</f>
        <v>UNIDAD</v>
      </c>
      <c r="F870" s="20">
        <f>+[1]!INVENTARIO[[#This Row],[CANTIDAD INICIAL]]+[1]!INVENTARIO[[#This Row],[ENTRADAS]]-[1]!INVENTARIO[[#This Row],[SALIDAS]]+[1]!INVENTARIO[[#This Row],[AJUSTES]]</f>
        <v>84</v>
      </c>
      <c r="G870" s="21">
        <f>IFERROR(_xlfn.XLOOKUP([1]!INVENTARIO[[#This Row],[CODIGO CONCATENADO]],[1]!Tabla1[[CODIGO CONCATENADO ]],[1]!Tabla1[COSTO],,0,-1),"")</f>
        <v>25.42</v>
      </c>
      <c r="H870" s="21">
        <f>+IFERROR([1]!INVENTARIO[[#This Row],[STOCK (BALANCE)]]*[1]!INVENTARIO[[#This Row],[COSTO UNITARIO]],"")</f>
        <v>2135.2800000000002</v>
      </c>
    </row>
    <row r="871" spans="1:8" x14ac:dyDescent="0.25">
      <c r="A871" s="12">
        <f>IFERROR(_xlfn.XLOOKUP([1]!INVENTARIO[[#This Row],[CODIGO CONCATENADO]],[1]!Tabla1[[CODIGO CONCATENADO ]],[1]!Tabla1[FECHA],,0,-1),"")</f>
        <v>44026</v>
      </c>
      <c r="B871" s="12">
        <f>IFERROR(_xlfn.XLOOKUP([1]!INVENTARIO[[#This Row],[CODIGO CONCATENADO]],[1]!Tabla1[[CODIGO CONCATENADO ]],[1]!Tabla1[FECHA],,0,-1),"")</f>
        <v>44026</v>
      </c>
      <c r="C871" s="13" t="str">
        <f>+[1]!Tabla3[[#This Row],[Secuencia]]</f>
        <v>PLO0047</v>
      </c>
      <c r="D871" s="14" t="str">
        <f>+[1]!Tabla3[[#This Row],[Descripcion]]</f>
        <v xml:space="preserve">COOPLING DE 3 PVC </v>
      </c>
      <c r="E871" s="13" t="str">
        <f>+[1]!Tabla3[[#This Row],[Unidad de medida]]</f>
        <v>UNIDAD</v>
      </c>
      <c r="F871" s="15">
        <f>+[1]!INVENTARIO[[#This Row],[CANTIDAD INICIAL]]+[1]!INVENTARIO[[#This Row],[ENTRADAS]]-[1]!INVENTARIO[[#This Row],[SALIDAS]]+[1]!INVENTARIO[[#This Row],[AJUSTES]]</f>
        <v>6</v>
      </c>
      <c r="G871" s="16">
        <f>IFERROR(_xlfn.XLOOKUP([1]!INVENTARIO[[#This Row],[CODIGO CONCATENADO]],[1]!Tabla1[[CODIGO CONCATENADO ]],[1]!Tabla1[COSTO],,0,-1),"")</f>
        <v>78.31</v>
      </c>
      <c r="H871" s="16">
        <f>+IFERROR([1]!INVENTARIO[[#This Row],[STOCK (BALANCE)]]*[1]!INVENTARIO[[#This Row],[COSTO UNITARIO]],"")</f>
        <v>469.86</v>
      </c>
    </row>
    <row r="872" spans="1:8" x14ac:dyDescent="0.25">
      <c r="A872" s="17">
        <f>IFERROR(_xlfn.XLOOKUP([1]!INVENTARIO[[#This Row],[CODIGO CONCATENADO]],[1]!Tabla1[[CODIGO CONCATENADO ]],[1]!Tabla1[FECHA],,0,-1),"")</f>
        <v>44154</v>
      </c>
      <c r="B872" s="17">
        <f>IFERROR(_xlfn.XLOOKUP([1]!INVENTARIO[[#This Row],[CODIGO CONCATENADO]],[1]!Tabla1[[CODIGO CONCATENADO ]],[1]!Tabla1[FECHA],,0,-1),"")</f>
        <v>44154</v>
      </c>
      <c r="C872" s="18" t="str">
        <f>+[1]!Tabla3[[#This Row],[Secuencia]]</f>
        <v>PLO0048</v>
      </c>
      <c r="D872" s="19" t="str">
        <f>+[1]!Tabla3[[#This Row],[Descripcion]]</f>
        <v>COOPLING DE 3/4 PVC</v>
      </c>
      <c r="E872" s="18" t="str">
        <f>+[1]!Tabla3[[#This Row],[Unidad de medida]]</f>
        <v>UNIDAD</v>
      </c>
      <c r="F872" s="20">
        <f>+[1]!INVENTARIO[[#This Row],[CANTIDAD INICIAL]]+[1]!INVENTARIO[[#This Row],[ENTRADAS]]-[1]!INVENTARIO[[#This Row],[SALIDAS]]+[1]!INVENTARIO[[#This Row],[AJUSTES]]</f>
        <v>58</v>
      </c>
      <c r="G872" s="21">
        <f>IFERROR(_xlfn.XLOOKUP([1]!INVENTARIO[[#This Row],[CODIGO CONCATENADO]],[1]!Tabla1[[CODIGO CONCATENADO ]],[1]!Tabla1[COSTO],,0,-1),"")</f>
        <v>6.1</v>
      </c>
      <c r="H872" s="21">
        <f>+IFERROR([1]!INVENTARIO[[#This Row],[STOCK (BALANCE)]]*[1]!INVENTARIO[[#This Row],[COSTO UNITARIO]],"")</f>
        <v>353.79999999999995</v>
      </c>
    </row>
    <row r="873" spans="1:8" x14ac:dyDescent="0.25">
      <c r="A873" s="12">
        <f>IFERROR(_xlfn.XLOOKUP([1]!INVENTARIO[[#This Row],[CODIGO CONCATENADO]],[1]!Tabla1[[CODIGO CONCATENADO ]],[1]!Tabla1[FECHA],,0,-1),"")</f>
        <v>43089</v>
      </c>
      <c r="B873" s="12">
        <f>IFERROR(_xlfn.XLOOKUP([1]!INVENTARIO[[#This Row],[CODIGO CONCATENADO]],[1]!Tabla1[[CODIGO CONCATENADO ]],[1]!Tabla1[FECHA],,0,-1),"")</f>
        <v>43089</v>
      </c>
      <c r="C873" s="13" t="str">
        <f>+[1]!Tabla3[[#This Row],[Secuencia]]</f>
        <v>PLO0049</v>
      </c>
      <c r="D873" s="14" t="str">
        <f>+[1]!Tabla3[[#This Row],[Descripcion]]</f>
        <v>COOPLING DE 4 PVC</v>
      </c>
      <c r="E873" s="13" t="str">
        <f>+[1]!Tabla3[[#This Row],[Unidad de medida]]</f>
        <v>UNIDAD</v>
      </c>
      <c r="F873" s="15">
        <f>+[1]!INVENTARIO[[#This Row],[CANTIDAD INICIAL]]+[1]!INVENTARIO[[#This Row],[ENTRADAS]]-[1]!INVENTARIO[[#This Row],[SALIDAS]]+[1]!INVENTARIO[[#This Row],[AJUSTES]]</f>
        <v>7</v>
      </c>
      <c r="G873" s="16">
        <f>IFERROR(_xlfn.XLOOKUP([1]!INVENTARIO[[#This Row],[CODIGO CONCATENADO]],[1]!Tabla1[[CODIGO CONCATENADO ]],[1]!Tabla1[COSTO],,0,-1),"")</f>
        <v>115.93</v>
      </c>
      <c r="H873" s="16">
        <f>+IFERROR([1]!INVENTARIO[[#This Row],[STOCK (BALANCE)]]*[1]!INVENTARIO[[#This Row],[COSTO UNITARIO]],"")</f>
        <v>811.51</v>
      </c>
    </row>
    <row r="874" spans="1:8" x14ac:dyDescent="0.25">
      <c r="A874" s="17">
        <f>IFERROR(_xlfn.XLOOKUP([1]!INVENTARIO[[#This Row],[CODIGO CONCATENADO]],[1]!Tabla1[[CODIGO CONCATENADO ]],[1]!Tabla1[FECHA],,0,-1),"")</f>
        <v>44540</v>
      </c>
      <c r="B874" s="17">
        <f>IFERROR(_xlfn.XLOOKUP([1]!INVENTARIO[[#This Row],[CODIGO CONCATENADO]],[1]!Tabla1[[CODIGO CONCATENADO ]],[1]!Tabla1[FECHA],,0,-1),"")</f>
        <v>44540</v>
      </c>
      <c r="C874" s="18" t="str">
        <f>+[1]!Tabla3[[#This Row],[Secuencia]]</f>
        <v>PLO0050</v>
      </c>
      <c r="D874" s="19" t="str">
        <f>+[1]!Tabla3[[#This Row],[Descripcion]]</f>
        <v xml:space="preserve">COLA PVC PARA DESAGUE 11/2X6 </v>
      </c>
      <c r="E874" s="18" t="str">
        <f>+[1]!Tabla3[[#This Row],[Unidad de medida]]</f>
        <v>UNIDAD</v>
      </c>
      <c r="F874" s="20">
        <f>+[1]!INVENTARIO[[#This Row],[CANTIDAD INICIAL]]+[1]!INVENTARIO[[#This Row],[ENTRADAS]]-[1]!INVENTARIO[[#This Row],[SALIDAS]]+[1]!INVENTARIO[[#This Row],[AJUSTES]]</f>
        <v>2</v>
      </c>
      <c r="G874" s="21">
        <f>IFERROR(_xlfn.XLOOKUP([1]!INVENTARIO[[#This Row],[CODIGO CONCATENADO]],[1]!Tabla1[[CODIGO CONCATENADO ]],[1]!Tabla1[COSTO],,0,-1),"")</f>
        <v>34</v>
      </c>
      <c r="H874" s="21">
        <f>+IFERROR([1]!INVENTARIO[[#This Row],[STOCK (BALANCE)]]*[1]!INVENTARIO[[#This Row],[COSTO UNITARIO]],"")</f>
        <v>68</v>
      </c>
    </row>
    <row r="875" spans="1:8" x14ac:dyDescent="0.25">
      <c r="A875" s="12">
        <f>IFERROR(_xlfn.XLOOKUP([1]!INVENTARIO[[#This Row],[CODIGO CONCATENADO]],[1]!Tabla1[[CODIGO CONCATENADO ]],[1]!Tabla1[FECHA],,0,-1),"")</f>
        <v>44027</v>
      </c>
      <c r="B875" s="12">
        <f>IFERROR(_xlfn.XLOOKUP([1]!INVENTARIO[[#This Row],[CODIGO CONCATENADO]],[1]!Tabla1[[CODIGO CONCATENADO ]],[1]!Tabla1[FECHA],,0,-1),"")</f>
        <v>44027</v>
      </c>
      <c r="C875" s="13" t="str">
        <f>+[1]!Tabla3[[#This Row],[Secuencia]]</f>
        <v>PLO0051</v>
      </c>
      <c r="D875" s="14" t="str">
        <f>+[1]!Tabla3[[#This Row],[Descripcion]]</f>
        <v>CORTAS TUBOS</v>
      </c>
      <c r="E875" s="13" t="str">
        <f>+[1]!Tabla3[[#This Row],[Unidad de medida]]</f>
        <v xml:space="preserve">UNIDAD </v>
      </c>
      <c r="F875" s="15">
        <f>+[1]!INVENTARIO[[#This Row],[CANTIDAD INICIAL]]+[1]!INVENTARIO[[#This Row],[ENTRADAS]]-[1]!INVENTARIO[[#This Row],[SALIDAS]]+[1]!INVENTARIO[[#This Row],[AJUSTES]]</f>
        <v>0</v>
      </c>
      <c r="G875" s="16">
        <f>IFERROR(_xlfn.XLOOKUP([1]!INVENTARIO[[#This Row],[CODIGO CONCATENADO]],[1]!Tabla1[[CODIGO CONCATENADO ]],[1]!Tabla1[COSTO],,0,-1),"")</f>
        <v>334.8</v>
      </c>
      <c r="H875" s="16">
        <f>+IFERROR([1]!INVENTARIO[[#This Row],[STOCK (BALANCE)]]*[1]!INVENTARIO[[#This Row],[COSTO UNITARIO]],"")</f>
        <v>0</v>
      </c>
    </row>
    <row r="876" spans="1:8" x14ac:dyDescent="0.25">
      <c r="A876" s="17">
        <f>IFERROR(_xlfn.XLOOKUP([1]!INVENTARIO[[#This Row],[CODIGO CONCATENADO]],[1]!Tabla1[[CODIGO CONCATENADO ]],[1]!Tabla1[FECHA],,0,-1),"")</f>
        <v>44027</v>
      </c>
      <c r="B876" s="17">
        <f>IFERROR(_xlfn.XLOOKUP([1]!INVENTARIO[[#This Row],[CODIGO CONCATENADO]],[1]!Tabla1[[CODIGO CONCATENADO ]],[1]!Tabla1[FECHA],,0,-1),"")</f>
        <v>44027</v>
      </c>
      <c r="C876" s="18" t="str">
        <f>+[1]!Tabla3[[#This Row],[Secuencia]]</f>
        <v>PLO0052</v>
      </c>
      <c r="D876" s="19" t="str">
        <f>+[1]!Tabla3[[#This Row],[Descripcion]]</f>
        <v xml:space="preserve">CUBRE FALTA DE 1/2 </v>
      </c>
      <c r="E876" s="18" t="str">
        <f>+[1]!Tabla3[[#This Row],[Unidad de medida]]</f>
        <v>UNIDAD</v>
      </c>
      <c r="F876" s="20">
        <f>+[1]!INVENTARIO[[#This Row],[CANTIDAD INICIAL]]+[1]!INVENTARIO[[#This Row],[ENTRADAS]]-[1]!INVENTARIO[[#This Row],[SALIDAS]]+[1]!INVENTARIO[[#This Row],[AJUSTES]]</f>
        <v>46</v>
      </c>
      <c r="G876" s="21">
        <f>IFERROR(_xlfn.XLOOKUP([1]!INVENTARIO[[#This Row],[CODIGO CONCATENADO]],[1]!Tabla1[[CODIGO CONCATENADO ]],[1]!Tabla1[COSTO],,0,-1),"")</f>
        <v>9</v>
      </c>
      <c r="H876" s="21">
        <f>+IFERROR([1]!INVENTARIO[[#This Row],[STOCK (BALANCE)]]*[1]!INVENTARIO[[#This Row],[COSTO UNITARIO]],"")</f>
        <v>414</v>
      </c>
    </row>
    <row r="877" spans="1:8" x14ac:dyDescent="0.25">
      <c r="A877" s="12">
        <f>IFERROR(_xlfn.XLOOKUP([1]!INVENTARIO[[#This Row],[CODIGO CONCATENADO]],[1]!Tabla1[[CODIGO CONCATENADO ]],[1]!Tabla1[FECHA],,0,-1),"")</f>
        <v>44027</v>
      </c>
      <c r="B877" s="12">
        <f>IFERROR(_xlfn.XLOOKUP([1]!INVENTARIO[[#This Row],[CODIGO CONCATENADO]],[1]!Tabla1[[CODIGO CONCATENADO ]],[1]!Tabla1[FECHA],,0,-1),"")</f>
        <v>44027</v>
      </c>
      <c r="C877" s="13" t="str">
        <f>+[1]!Tabla3[[#This Row],[Secuencia]]</f>
        <v>PLO0053</v>
      </c>
      <c r="D877" s="14" t="str">
        <f>+[1]!Tabla3[[#This Row],[Descripcion]]</f>
        <v>CUBRE FALTA DE 3/8</v>
      </c>
      <c r="E877" s="13" t="str">
        <f>+[1]!Tabla3[[#This Row],[Unidad de medida]]</f>
        <v>UNIDAD</v>
      </c>
      <c r="F877" s="15">
        <f>+[1]!INVENTARIO[[#This Row],[CANTIDAD INICIAL]]+[1]!INVENTARIO[[#This Row],[ENTRADAS]]-[1]!INVENTARIO[[#This Row],[SALIDAS]]+[1]!INVENTARIO[[#This Row],[AJUSTES]]</f>
        <v>49</v>
      </c>
      <c r="G877" s="16">
        <f>IFERROR(_xlfn.XLOOKUP([1]!INVENTARIO[[#This Row],[CODIGO CONCATENADO]],[1]!Tabla1[[CODIGO CONCATENADO ]],[1]!Tabla1[COSTO],,0,-1),"")</f>
        <v>9</v>
      </c>
      <c r="H877" s="16">
        <f>+IFERROR([1]!INVENTARIO[[#This Row],[STOCK (BALANCE)]]*[1]!INVENTARIO[[#This Row],[COSTO UNITARIO]],"")</f>
        <v>441</v>
      </c>
    </row>
    <row r="878" spans="1:8" x14ac:dyDescent="0.25">
      <c r="A878" s="17">
        <f>IFERROR(_xlfn.XLOOKUP([1]!INVENTARIO[[#This Row],[CODIGO CONCATENADO]],[1]!Tabla1[[CODIGO CONCATENADO ]],[1]!Tabla1[FECHA],,0,-1),"")</f>
        <v>44027</v>
      </c>
      <c r="B878" s="17">
        <f>IFERROR(_xlfn.XLOOKUP([1]!INVENTARIO[[#This Row],[CODIGO CONCATENADO]],[1]!Tabla1[[CODIGO CONCATENADO ]],[1]!Tabla1[FECHA],,0,-1),"")</f>
        <v>44027</v>
      </c>
      <c r="C878" s="18" t="str">
        <f>+[1]!Tabla3[[#This Row],[Secuencia]]</f>
        <v>PLO0054</v>
      </c>
      <c r="D878" s="19" t="str">
        <f>+[1]!Tabla3[[#This Row],[Descripcion]]</f>
        <v>CURVA PVC 45 DE 4 PULGADAS</v>
      </c>
      <c r="E878" s="18" t="str">
        <f>+[1]!Tabla3[[#This Row],[Unidad de medida]]</f>
        <v>UNIDAD</v>
      </c>
      <c r="F878" s="20">
        <f>+[1]!INVENTARIO[[#This Row],[CANTIDAD INICIAL]]+[1]!INVENTARIO[[#This Row],[ENTRADAS]]-[1]!INVENTARIO[[#This Row],[SALIDAS]]+[1]!INVENTARIO[[#This Row],[AJUSTES]]</f>
        <v>0</v>
      </c>
      <c r="G878" s="21">
        <f>IFERROR(_xlfn.XLOOKUP([1]!INVENTARIO[[#This Row],[CODIGO CONCATENADO]],[1]!Tabla1[[CODIGO CONCATENADO ]],[1]!Tabla1[COSTO],,0,-1),"")</f>
        <v>0</v>
      </c>
      <c r="H878" s="21">
        <f>+IFERROR([1]!INVENTARIO[[#This Row],[STOCK (BALANCE)]]*[1]!INVENTARIO[[#This Row],[COSTO UNITARIO]],"")</f>
        <v>0</v>
      </c>
    </row>
    <row r="879" spans="1:8" x14ac:dyDescent="0.25">
      <c r="A879" s="12">
        <f>IFERROR(_xlfn.XLOOKUP([1]!INVENTARIO[[#This Row],[CODIGO CONCATENADO]],[1]!Tabla1[[CODIGO CONCATENADO ]],[1]!Tabla1[FECHA],,0,-1),"")</f>
        <v>44027</v>
      </c>
      <c r="B879" s="12">
        <f>IFERROR(_xlfn.XLOOKUP([1]!INVENTARIO[[#This Row],[CODIGO CONCATENADO]],[1]!Tabla1[[CODIGO CONCATENADO ]],[1]!Tabla1[FECHA],,0,-1),"")</f>
        <v>44027</v>
      </c>
      <c r="C879" s="13" t="str">
        <f>+[1]!Tabla3[[#This Row],[Secuencia]]</f>
        <v>PLO0055</v>
      </c>
      <c r="D879" s="14" t="str">
        <f>+[1]!Tabla3[[#This Row],[Descripcion]]</f>
        <v>CURVA PVC DE 2</v>
      </c>
      <c r="E879" s="13" t="str">
        <f>+[1]!Tabla3[[#This Row],[Unidad de medida]]</f>
        <v>UNIDAD</v>
      </c>
      <c r="F879" s="15">
        <f>+[1]!INVENTARIO[[#This Row],[CANTIDAD INICIAL]]+[1]!INVENTARIO[[#This Row],[ENTRADAS]]-[1]!INVENTARIO[[#This Row],[SALIDAS]]+[1]!INVENTARIO[[#This Row],[AJUSTES]]</f>
        <v>0</v>
      </c>
      <c r="G879" s="16">
        <f>IFERROR(_xlfn.XLOOKUP([1]!INVENTARIO[[#This Row],[CODIGO CONCATENADO]],[1]!Tabla1[[CODIGO CONCATENADO ]],[1]!Tabla1[COSTO],,0,-1),"")</f>
        <v>5.38</v>
      </c>
      <c r="H879" s="16">
        <f>+IFERROR([1]!INVENTARIO[[#This Row],[STOCK (BALANCE)]]*[1]!INVENTARIO[[#This Row],[COSTO UNITARIO]],"")</f>
        <v>0</v>
      </c>
    </row>
    <row r="880" spans="1:8" x14ac:dyDescent="0.25">
      <c r="A880" s="17">
        <f>IFERROR(_xlfn.XLOOKUP([1]!INVENTARIO[[#This Row],[CODIGO CONCATENADO]],[1]!Tabla1[[CODIGO CONCATENADO ]],[1]!Tabla1[FECHA],,0,-1),"")</f>
        <v>44027</v>
      </c>
      <c r="B880" s="17">
        <f>IFERROR(_xlfn.XLOOKUP([1]!INVENTARIO[[#This Row],[CODIGO CONCATENADO]],[1]!Tabla1[[CODIGO CONCATENADO ]],[1]!Tabla1[FECHA],,0,-1),"")</f>
        <v>44027</v>
      </c>
      <c r="C880" s="18" t="str">
        <f>+[1]!Tabla3[[#This Row],[Secuencia]]</f>
        <v>PLO0056</v>
      </c>
      <c r="D880" s="19" t="str">
        <f>+[1]!Tabla3[[#This Row],[Descripcion]]</f>
        <v>CURVA PVC DE 3</v>
      </c>
      <c r="E880" s="18" t="str">
        <f>+[1]!Tabla3[[#This Row],[Unidad de medida]]</f>
        <v>UNIDAD</v>
      </c>
      <c r="F880" s="20">
        <f>+[1]!INVENTARIO[[#This Row],[CANTIDAD INICIAL]]+[1]!INVENTARIO[[#This Row],[ENTRADAS]]-[1]!INVENTARIO[[#This Row],[SALIDAS]]+[1]!INVENTARIO[[#This Row],[AJUSTES]]</f>
        <v>0</v>
      </c>
      <c r="G880" s="21">
        <f>IFERROR(_xlfn.XLOOKUP([1]!INVENTARIO[[#This Row],[CODIGO CONCATENADO]],[1]!Tabla1[[CODIGO CONCATENADO ]],[1]!Tabla1[COSTO],,0,-1),"")</f>
        <v>5.38</v>
      </c>
      <c r="H880" s="21">
        <f>+IFERROR([1]!INVENTARIO[[#This Row],[STOCK (BALANCE)]]*[1]!INVENTARIO[[#This Row],[COSTO UNITARIO]],"")</f>
        <v>0</v>
      </c>
    </row>
    <row r="881" spans="1:8" x14ac:dyDescent="0.25">
      <c r="A881" s="12">
        <f>IFERROR(_xlfn.XLOOKUP([1]!INVENTARIO[[#This Row],[CODIGO CONCATENADO]],[1]!Tabla1[[CODIGO CONCATENADO ]],[1]!Tabla1[FECHA],,0,-1),"")</f>
        <v>44028</v>
      </c>
      <c r="B881" s="12">
        <f>IFERROR(_xlfn.XLOOKUP([1]!INVENTARIO[[#This Row],[CODIGO CONCATENADO]],[1]!Tabla1[[CODIGO CONCATENADO ]],[1]!Tabla1[FECHA],,0,-1),"")</f>
        <v>44028</v>
      </c>
      <c r="C881" s="13" t="str">
        <f>+[1]!Tabla3[[#This Row],[Secuencia]]</f>
        <v>PLO0057</v>
      </c>
      <c r="D881" s="14" t="str">
        <f>+[1]!Tabla3[[#This Row],[Descripcion]]</f>
        <v>INODOROS COMPLETOS</v>
      </c>
      <c r="E881" s="13" t="str">
        <f>+[1]!Tabla3[[#This Row],[Unidad de medida]]</f>
        <v>UNIDAD</v>
      </c>
      <c r="F881" s="15">
        <f>+[1]!INVENTARIO[[#This Row],[CANTIDAD INICIAL]]+[1]!INVENTARIO[[#This Row],[ENTRADAS]]-[1]!INVENTARIO[[#This Row],[SALIDAS]]+[1]!INVENTARIO[[#This Row],[AJUSTES]]</f>
        <v>6</v>
      </c>
      <c r="G881" s="16">
        <f>IFERROR(_xlfn.XLOOKUP([1]!INVENTARIO[[#This Row],[CODIGO CONCATENADO]],[1]!Tabla1[[CODIGO CONCATENADO ]],[1]!Tabla1[COSTO],,0,-1),"")</f>
        <v>3318.86</v>
      </c>
      <c r="H881" s="16">
        <f>+IFERROR([1]!INVENTARIO[[#This Row],[STOCK (BALANCE)]]*[1]!INVENTARIO[[#This Row],[COSTO UNITARIO]],"")</f>
        <v>19913.16</v>
      </c>
    </row>
    <row r="882" spans="1:8" ht="30" x14ac:dyDescent="0.25">
      <c r="A882" s="17">
        <f>IFERROR(_xlfn.XLOOKUP([1]!INVENTARIO[[#This Row],[CODIGO CONCATENADO]],[1]!Tabla1[[CODIGO CONCATENADO ]],[1]!Tabla1[FECHA],,0,-1),"")</f>
        <v>44540</v>
      </c>
      <c r="B882" s="17">
        <f>IFERROR(_xlfn.XLOOKUP([1]!INVENTARIO[[#This Row],[CODIGO CONCATENADO]],[1]!Tabla1[[CODIGO CONCATENADO ]],[1]!Tabla1[FECHA],,0,-1),"")</f>
        <v>44540</v>
      </c>
      <c r="C882" s="18" t="str">
        <f>+[1]!Tabla3[[#This Row],[Secuencia]]</f>
        <v>PLO0058</v>
      </c>
      <c r="D882" s="19" t="str">
        <f>+[1]!Tabla3[[#This Row],[Descripcion]]</f>
        <v xml:space="preserve">JUEGO DE TORNILLOS DE TANQUE DE INODORO DE METAL </v>
      </c>
      <c r="E882" s="18" t="str">
        <f>+[1]!Tabla3[[#This Row],[Unidad de medida]]</f>
        <v>JUEGOS</v>
      </c>
      <c r="F882" s="20">
        <f>+[1]!INVENTARIO[[#This Row],[CANTIDAD INICIAL]]+[1]!INVENTARIO[[#This Row],[ENTRADAS]]-[1]!INVENTARIO[[#This Row],[SALIDAS]]+[1]!INVENTARIO[[#This Row],[AJUSTES]]</f>
        <v>8</v>
      </c>
      <c r="G882" s="21">
        <f>IFERROR(_xlfn.XLOOKUP([1]!INVENTARIO[[#This Row],[CODIGO CONCATENADO]],[1]!Tabla1[[CODIGO CONCATENADO ]],[1]!Tabla1[COSTO],,0,-1),"")</f>
        <v>46</v>
      </c>
      <c r="H882" s="21">
        <f>+IFERROR([1]!INVENTARIO[[#This Row],[STOCK (BALANCE)]]*[1]!INVENTARIO[[#This Row],[COSTO UNITARIO]],"")</f>
        <v>368</v>
      </c>
    </row>
    <row r="883" spans="1:8" x14ac:dyDescent="0.25">
      <c r="A883" s="12">
        <f>IFERROR(_xlfn.XLOOKUP([1]!INVENTARIO[[#This Row],[CODIGO CONCATENADO]],[1]!Tabla1[[CODIGO CONCATENADO ]],[1]!Tabla1[FECHA],,0,-1),"")</f>
        <v>44540</v>
      </c>
      <c r="B883" s="12">
        <f>IFERROR(_xlfn.XLOOKUP([1]!INVENTARIO[[#This Row],[CODIGO CONCATENADO]],[1]!Tabla1[[CODIGO CONCATENADO ]],[1]!Tabla1[FECHA],,0,-1),"")</f>
        <v>44540</v>
      </c>
      <c r="C883" s="13" t="str">
        <f>+[1]!Tabla3[[#This Row],[Secuencia]]</f>
        <v>PLO0059</v>
      </c>
      <c r="D883" s="14" t="str">
        <f>+[1]!Tabla3[[#This Row],[Descripcion]]</f>
        <v xml:space="preserve">JUEGO DE TORNILLOS DE BACINETA DE METAL </v>
      </c>
      <c r="E883" s="13" t="str">
        <f>+[1]!Tabla3[[#This Row],[Unidad de medida]]</f>
        <v>JUEGOS</v>
      </c>
      <c r="F883" s="15">
        <f>+[1]!INVENTARIO[[#This Row],[CANTIDAD INICIAL]]+[1]!INVENTARIO[[#This Row],[ENTRADAS]]-[1]!INVENTARIO[[#This Row],[SALIDAS]]+[1]!INVENTARIO[[#This Row],[AJUSTES]]</f>
        <v>8</v>
      </c>
      <c r="G883" s="16">
        <f>IFERROR(_xlfn.XLOOKUP([1]!INVENTARIO[[#This Row],[CODIGO CONCATENADO]],[1]!Tabla1[[CODIGO CONCATENADO ]],[1]!Tabla1[COSTO],,0,-1),"")</f>
        <v>50</v>
      </c>
      <c r="H883" s="16">
        <f>+IFERROR([1]!INVENTARIO[[#This Row],[STOCK (BALANCE)]]*[1]!INVENTARIO[[#This Row],[COSTO UNITARIO]],"")</f>
        <v>400</v>
      </c>
    </row>
    <row r="884" spans="1:8" x14ac:dyDescent="0.25">
      <c r="A884" s="17">
        <f>IFERROR(_xlfn.XLOOKUP([1]!INVENTARIO[[#This Row],[CODIGO CONCATENADO]],[1]!Tabla1[[CODIGO CONCATENADO ]],[1]!Tabla1[FECHA],,0,-1),"")</f>
        <v>44027</v>
      </c>
      <c r="B884" s="17">
        <f>IFERROR(_xlfn.XLOOKUP([1]!INVENTARIO[[#This Row],[CODIGO CONCATENADO]],[1]!Tabla1[[CODIGO CONCATENADO ]],[1]!Tabla1[FECHA],,0,-1),"")</f>
        <v>44027</v>
      </c>
      <c r="C884" s="18" t="str">
        <f>+[1]!Tabla3[[#This Row],[Secuencia]]</f>
        <v>PLO0060</v>
      </c>
      <c r="D884" s="19" t="str">
        <f>+[1]!Tabla3[[#This Row],[Descripcion]]</f>
        <v>JUNTA DE CERA DE INODORO</v>
      </c>
      <c r="E884" s="18" t="str">
        <f>+[1]!Tabla3[[#This Row],[Unidad de medida]]</f>
        <v>UNIDAD</v>
      </c>
      <c r="F884" s="20">
        <f>+[1]!INVENTARIO[[#This Row],[CANTIDAD INICIAL]]+[1]!INVENTARIO[[#This Row],[ENTRADAS]]-[1]!INVENTARIO[[#This Row],[SALIDAS]]+[1]!INVENTARIO[[#This Row],[AJUSTES]]</f>
        <v>44</v>
      </c>
      <c r="G884" s="21">
        <f>IFERROR(_xlfn.XLOOKUP([1]!INVENTARIO[[#This Row],[CODIGO CONCATENADO]],[1]!Tabla1[[CODIGO CONCATENADO ]],[1]!Tabla1[COSTO],,0,-1),"")</f>
        <v>0</v>
      </c>
      <c r="H884" s="21">
        <f>+IFERROR([1]!INVENTARIO[[#This Row],[STOCK (BALANCE)]]*[1]!INVENTARIO[[#This Row],[COSTO UNITARIO]],"")</f>
        <v>0</v>
      </c>
    </row>
    <row r="885" spans="1:8" x14ac:dyDescent="0.25">
      <c r="A885" s="12">
        <f>IFERROR(_xlfn.XLOOKUP([1]!INVENTARIO[[#This Row],[CODIGO CONCATENADO]],[1]!Tabla1[[CODIGO CONCATENADO ]],[1]!Tabla1[FECHA],,0,-1),"")</f>
        <v>44027</v>
      </c>
      <c r="B885" s="12">
        <f>IFERROR(_xlfn.XLOOKUP([1]!INVENTARIO[[#This Row],[CODIGO CONCATENADO]],[1]!Tabla1[[CODIGO CONCATENADO ]],[1]!Tabla1[FECHA],,0,-1),"")</f>
        <v>44027</v>
      </c>
      <c r="C885" s="13" t="str">
        <f>+[1]!Tabla3[[#This Row],[Secuencia]]</f>
        <v>PLO0061</v>
      </c>
      <c r="D885" s="14" t="str">
        <f>+[1]!Tabla3[[#This Row],[Descripcion]]</f>
        <v>JUNTA DE INODOROS FASET 60 +14 WAN</v>
      </c>
      <c r="E885" s="13" t="str">
        <f>+[1]!Tabla3[[#This Row],[Unidad de medida]]</f>
        <v>UNIDAD</v>
      </c>
      <c r="F885" s="15">
        <f>+[1]!INVENTARIO[[#This Row],[CANTIDAD INICIAL]]+[1]!INVENTARIO[[#This Row],[ENTRADAS]]-[1]!INVENTARIO[[#This Row],[SALIDAS]]+[1]!INVENTARIO[[#This Row],[AJUSTES]]</f>
        <v>0</v>
      </c>
      <c r="G885" s="16">
        <f>IFERROR(_xlfn.XLOOKUP([1]!INVENTARIO[[#This Row],[CODIGO CONCATENADO]],[1]!Tabla1[[CODIGO CONCATENADO ]],[1]!Tabla1[COSTO],,0,-1),"")</f>
        <v>45.77</v>
      </c>
      <c r="H885" s="16">
        <f>+IFERROR([1]!INVENTARIO[[#This Row],[STOCK (BALANCE)]]*[1]!INVENTARIO[[#This Row],[COSTO UNITARIO]],"")</f>
        <v>0</v>
      </c>
    </row>
    <row r="886" spans="1:8" ht="30" x14ac:dyDescent="0.25">
      <c r="A886" s="17">
        <f>IFERROR(_xlfn.XLOOKUP([1]!INVENTARIO[[#This Row],[CODIGO CONCATENADO]],[1]!Tabla1[[CODIGO CONCATENADO ]],[1]!Tabla1[FECHA],,0,-1),"")</f>
        <v>43767</v>
      </c>
      <c r="B886" s="17">
        <f>IFERROR(_xlfn.XLOOKUP([1]!INVENTARIO[[#This Row],[CODIGO CONCATENADO]],[1]!Tabla1[[CODIGO CONCATENADO ]],[1]!Tabla1[FECHA],,0,-1),"")</f>
        <v>43767</v>
      </c>
      <c r="C886" s="18" t="str">
        <f>+[1]!Tabla3[[#This Row],[Secuencia]]</f>
        <v>PLO0062</v>
      </c>
      <c r="D886" s="19" t="str">
        <f>+[1]!Tabla3[[#This Row],[Descripcion]]</f>
        <v>JUNTA DRESSEN DE 1 1/2 PULGADA (UNIONES UNIVERSALES)</v>
      </c>
      <c r="E886" s="18" t="str">
        <f>+[1]!Tabla3[[#This Row],[Unidad de medida]]</f>
        <v>UNIDAD</v>
      </c>
      <c r="F886" s="20">
        <f>+[1]!INVENTARIO[[#This Row],[CANTIDAD INICIAL]]+[1]!INVENTARIO[[#This Row],[ENTRADAS]]-[1]!INVENTARIO[[#This Row],[SALIDAS]]+[1]!INVENTARIO[[#This Row],[AJUSTES]]</f>
        <v>2</v>
      </c>
      <c r="G886" s="21">
        <f>IFERROR(_xlfn.XLOOKUP([1]!INVENTARIO[[#This Row],[CODIGO CONCATENADO]],[1]!Tabla1[[CODIGO CONCATENADO ]],[1]!Tabla1[COSTO],,0,-1),"")</f>
        <v>0</v>
      </c>
      <c r="H886" s="21">
        <f>+IFERROR([1]!INVENTARIO[[#This Row],[STOCK (BALANCE)]]*[1]!INVENTARIO[[#This Row],[COSTO UNITARIO]],"")</f>
        <v>0</v>
      </c>
    </row>
    <row r="887" spans="1:8" ht="30" x14ac:dyDescent="0.25">
      <c r="A887" s="12">
        <f>IFERROR(_xlfn.XLOOKUP([1]!INVENTARIO[[#This Row],[CODIGO CONCATENADO]],[1]!Tabla1[[CODIGO CONCATENADO ]],[1]!Tabla1[FECHA],,0,-1),"")</f>
        <v>44109</v>
      </c>
      <c r="B887" s="12">
        <f>IFERROR(_xlfn.XLOOKUP([1]!INVENTARIO[[#This Row],[CODIGO CONCATENADO]],[1]!Tabla1[[CODIGO CONCATENADO ]],[1]!Tabla1[FECHA],,0,-1),"")</f>
        <v>44109</v>
      </c>
      <c r="C887" s="13" t="str">
        <f>+[1]!Tabla3[[#This Row],[Secuencia]]</f>
        <v>PLO0063</v>
      </c>
      <c r="D887" s="14" t="str">
        <f>+[1]!Tabla3[[#This Row],[Descripcion]]</f>
        <v>JUNTA DRESSEN DE 1 PULGADA (UNIONES UNIVERSALES)</v>
      </c>
      <c r="E887" s="13" t="str">
        <f>+[1]!Tabla3[[#This Row],[Unidad de medida]]</f>
        <v>UNIDAD</v>
      </c>
      <c r="F887" s="15">
        <f>+[1]!INVENTARIO[[#This Row],[CANTIDAD INICIAL]]+[1]!INVENTARIO[[#This Row],[ENTRADAS]]-[1]!INVENTARIO[[#This Row],[SALIDAS]]+[1]!INVENTARIO[[#This Row],[AJUSTES]]</f>
        <v>4</v>
      </c>
      <c r="G887" s="16">
        <f>IFERROR(_xlfn.XLOOKUP([1]!INVENTARIO[[#This Row],[CODIGO CONCATENADO]],[1]!Tabla1[[CODIGO CONCATENADO ]],[1]!Tabla1[COSTO],,0,-1),"")</f>
        <v>0</v>
      </c>
      <c r="H887" s="16">
        <f>+IFERROR([1]!INVENTARIO[[#This Row],[STOCK (BALANCE)]]*[1]!INVENTARIO[[#This Row],[COSTO UNITARIO]],"")</f>
        <v>0</v>
      </c>
    </row>
    <row r="888" spans="1:8" ht="30" x14ac:dyDescent="0.25">
      <c r="A888" s="17">
        <f>IFERROR(_xlfn.XLOOKUP([1]!INVENTARIO[[#This Row],[CODIGO CONCATENADO]],[1]!Tabla1[[CODIGO CONCATENADO ]],[1]!Tabla1[FECHA],,0,-1),"")</f>
        <v>43453</v>
      </c>
      <c r="B888" s="17">
        <f>IFERROR(_xlfn.XLOOKUP([1]!INVENTARIO[[#This Row],[CODIGO CONCATENADO]],[1]!Tabla1[[CODIGO CONCATENADO ]],[1]!Tabla1[FECHA],,0,-1),"")</f>
        <v>43453</v>
      </c>
      <c r="C888" s="18" t="str">
        <f>+[1]!Tabla3[[#This Row],[Secuencia]]</f>
        <v>PLO0064</v>
      </c>
      <c r="D888" s="19" t="str">
        <f>+[1]!Tabla3[[#This Row],[Descripcion]]</f>
        <v>JUNTA DRESSEN DE 2 PULGADAS (UNIONES UNIVERSALES)</v>
      </c>
      <c r="E888" s="18" t="str">
        <f>+[1]!Tabla3[[#This Row],[Unidad de medida]]</f>
        <v>UNIDAD</v>
      </c>
      <c r="F888" s="20">
        <f>+[1]!INVENTARIO[[#This Row],[CANTIDAD INICIAL]]+[1]!INVENTARIO[[#This Row],[ENTRADAS]]-[1]!INVENTARIO[[#This Row],[SALIDAS]]+[1]!INVENTARIO[[#This Row],[AJUSTES]]</f>
        <v>3</v>
      </c>
      <c r="G888" s="21">
        <f>IFERROR(_xlfn.XLOOKUP([1]!INVENTARIO[[#This Row],[CODIGO CONCATENADO]],[1]!Tabla1[[CODIGO CONCATENADO ]],[1]!Tabla1[COSTO],,0,-1),"")</f>
        <v>0</v>
      </c>
      <c r="H888" s="21">
        <f>+IFERROR([1]!INVENTARIO[[#This Row],[STOCK (BALANCE)]]*[1]!INVENTARIO[[#This Row],[COSTO UNITARIO]],"")</f>
        <v>0</v>
      </c>
    </row>
    <row r="889" spans="1:8" x14ac:dyDescent="0.25">
      <c r="A889" s="12">
        <f>IFERROR(_xlfn.XLOOKUP([1]!INVENTARIO[[#This Row],[CODIGO CONCATENADO]],[1]!Tabla1[[CODIGO CONCATENADO ]],[1]!Tabla1[FECHA],,0,-1),"")</f>
        <v>44110</v>
      </c>
      <c r="B889" s="12">
        <f>IFERROR(_xlfn.XLOOKUP([1]!INVENTARIO[[#This Row],[CODIGO CONCATENADO]],[1]!Tabla1[[CODIGO CONCATENADO ]],[1]!Tabla1[FECHA],,0,-1),"")</f>
        <v>44110</v>
      </c>
      <c r="C889" s="13" t="str">
        <f>+[1]!Tabla3[[#This Row],[Secuencia]]</f>
        <v>PLO0065</v>
      </c>
      <c r="D889" s="14" t="str">
        <f>+[1]!Tabla3[[#This Row],[Descripcion]]</f>
        <v>KIT DE INODORO COMPLETO</v>
      </c>
      <c r="E889" s="13" t="str">
        <f>+[1]!Tabla3[[#This Row],[Unidad de medida]]</f>
        <v>UNIDAD</v>
      </c>
      <c r="F889" s="15">
        <f>+[1]!INVENTARIO[[#This Row],[CANTIDAD INICIAL]]+[1]!INVENTARIO[[#This Row],[ENTRADAS]]-[1]!INVENTARIO[[#This Row],[SALIDAS]]+[1]!INVENTARIO[[#This Row],[AJUSTES]]</f>
        <v>203</v>
      </c>
      <c r="G889" s="16">
        <f>IFERROR(_xlfn.XLOOKUP([1]!INVENTARIO[[#This Row],[CODIGO CONCATENADO]],[1]!Tabla1[[CODIGO CONCATENADO ]],[1]!Tabla1[COSTO],,0,-1),"")</f>
        <v>531</v>
      </c>
      <c r="H889" s="16">
        <f>+IFERROR([1]!INVENTARIO[[#This Row],[STOCK (BALANCE)]]*[1]!INVENTARIO[[#This Row],[COSTO UNITARIO]],"")</f>
        <v>107793</v>
      </c>
    </row>
    <row r="890" spans="1:8" x14ac:dyDescent="0.25">
      <c r="A890" s="17">
        <f>IFERROR(_xlfn.XLOOKUP([1]!INVENTARIO[[#This Row],[CODIGO CONCATENADO]],[1]!Tabla1[[CODIGO CONCATENADO ]],[1]!Tabla1[FECHA],,0,-1),"")</f>
        <v>43089</v>
      </c>
      <c r="B890" s="17">
        <f>IFERROR(_xlfn.XLOOKUP([1]!INVENTARIO[[#This Row],[CODIGO CONCATENADO]],[1]!Tabla1[[CODIGO CONCATENADO ]],[1]!Tabla1[FECHA],,0,-1),"")</f>
        <v>43089</v>
      </c>
      <c r="C890" s="18" t="str">
        <f>+[1]!Tabla3[[#This Row],[Secuencia]]</f>
        <v>PLO0066</v>
      </c>
      <c r="D890" s="19" t="str">
        <f>+[1]!Tabla3[[#This Row],[Descripcion]]</f>
        <v xml:space="preserve">LAVAMANOS RECTANGULAR DE UN HOYO </v>
      </c>
      <c r="E890" s="18" t="str">
        <f>+[1]!Tabla3[[#This Row],[Unidad de medida]]</f>
        <v>UNIDAD</v>
      </c>
      <c r="F890" s="20">
        <f>+[1]!INVENTARIO[[#This Row],[CANTIDAD INICIAL]]+[1]!INVENTARIO[[#This Row],[ENTRADAS]]-[1]!INVENTARIO[[#This Row],[SALIDAS]]+[1]!INVENTARIO[[#This Row],[AJUSTES]]</f>
        <v>9</v>
      </c>
      <c r="G890" s="21">
        <f>IFERROR(_xlfn.XLOOKUP([1]!INVENTARIO[[#This Row],[CODIGO CONCATENADO]],[1]!Tabla1[[CODIGO CONCATENADO ]],[1]!Tabla1[COSTO],,0,-1),"")</f>
        <v>3254.24</v>
      </c>
      <c r="H890" s="21">
        <f>+IFERROR([1]!INVENTARIO[[#This Row],[STOCK (BALANCE)]]*[1]!INVENTARIO[[#This Row],[COSTO UNITARIO]],"")</f>
        <v>29288.159999999996</v>
      </c>
    </row>
    <row r="891" spans="1:8" x14ac:dyDescent="0.25">
      <c r="A891" s="12">
        <f>IFERROR(_xlfn.XLOOKUP([1]!INVENTARIO[[#This Row],[CODIGO CONCATENADO]],[1]!Tabla1[[CODIGO CONCATENADO ]],[1]!Tabla1[FECHA],,0,-1),"")</f>
        <v>44699</v>
      </c>
      <c r="B891" s="12">
        <f>IFERROR(_xlfn.XLOOKUP([1]!INVENTARIO[[#This Row],[CODIGO CONCATENADO]],[1]!Tabla1[[CODIGO CONCATENADO ]],[1]!Tabla1[FECHA],,0,-1),"")</f>
        <v>44699</v>
      </c>
      <c r="C891" s="13" t="str">
        <f>+[1]!Tabla3[[#This Row],[Secuencia]]</f>
        <v>PLO0067</v>
      </c>
      <c r="D891" s="14" t="str">
        <f>+[1]!Tabla3[[#This Row],[Descripcion]]</f>
        <v xml:space="preserve">LLAVE ANGULARES DE 1/2 X 3/8 </v>
      </c>
      <c r="E891" s="13" t="str">
        <f>+[1]!Tabla3[[#This Row],[Unidad de medida]]</f>
        <v>UNIDAD</v>
      </c>
      <c r="F891" s="15">
        <f>+[1]!INVENTARIO[[#This Row],[CANTIDAD INICIAL]]+[1]!INVENTARIO[[#This Row],[ENTRADAS]]-[1]!INVENTARIO[[#This Row],[SALIDAS]]+[1]!INVENTARIO[[#This Row],[AJUSTES]]</f>
        <v>11</v>
      </c>
      <c r="G891" s="16">
        <f>IFERROR(_xlfn.XLOOKUP([1]!INVENTARIO[[#This Row],[CODIGO CONCATENADO]],[1]!Tabla1[[CODIGO CONCATENADO ]],[1]!Tabla1[COSTO],,0,-1),"")</f>
        <v>200</v>
      </c>
      <c r="H891" s="16">
        <f>+IFERROR([1]!INVENTARIO[[#This Row],[STOCK (BALANCE)]]*[1]!INVENTARIO[[#This Row],[COSTO UNITARIO]],"")</f>
        <v>2200</v>
      </c>
    </row>
    <row r="892" spans="1:8" x14ac:dyDescent="0.25">
      <c r="A892" s="17">
        <f>IFERROR(_xlfn.XLOOKUP([1]!INVENTARIO[[#This Row],[CODIGO CONCATENADO]],[1]!Tabla1[[CODIGO CONCATENADO ]],[1]!Tabla1[FECHA],,0,-1),"")</f>
        <v>44592</v>
      </c>
      <c r="B892" s="17">
        <f>IFERROR(_xlfn.XLOOKUP([1]!INVENTARIO[[#This Row],[CODIGO CONCATENADO]],[1]!Tabla1[[CODIGO CONCATENADO ]],[1]!Tabla1[FECHA],,0,-1),"")</f>
        <v>44592</v>
      </c>
      <c r="C892" s="18" t="str">
        <f>+[1]!Tabla3[[#This Row],[Secuencia]]</f>
        <v>PLO0068</v>
      </c>
      <c r="D892" s="19" t="str">
        <f>+[1]!Tabla3[[#This Row],[Descripcion]]</f>
        <v>LLAVE ANGULARES DOBLE DE 3/8 X 3/8</v>
      </c>
      <c r="E892" s="18" t="str">
        <f>+[1]!Tabla3[[#This Row],[Unidad de medida]]</f>
        <v>UNIDAD</v>
      </c>
      <c r="F892" s="20">
        <f>+[1]!INVENTARIO[[#This Row],[CANTIDAD INICIAL]]+[1]!INVENTARIO[[#This Row],[ENTRADAS]]-[1]!INVENTARIO[[#This Row],[SALIDAS]]+[1]!INVENTARIO[[#This Row],[AJUSTES]]</f>
        <v>0</v>
      </c>
      <c r="G892" s="21">
        <f>IFERROR(_xlfn.XLOOKUP([1]!INVENTARIO[[#This Row],[CODIGO CONCATENADO]],[1]!Tabla1[[CODIGO CONCATENADO ]],[1]!Tabla1[COSTO],,0,-1),"")</f>
        <v>91.52</v>
      </c>
      <c r="H892" s="21">
        <f>+IFERROR([1]!INVENTARIO[[#This Row],[STOCK (BALANCE)]]*[1]!INVENTARIO[[#This Row],[COSTO UNITARIO]],"")</f>
        <v>0</v>
      </c>
    </row>
    <row r="893" spans="1:8" x14ac:dyDescent="0.25">
      <c r="A893" s="12">
        <f>IFERROR(_xlfn.XLOOKUP([1]!INVENTARIO[[#This Row],[CODIGO CONCATENADO]],[1]!Tabla1[[CODIGO CONCATENADO ]],[1]!Tabla1[FECHA],,0,-1),"")</f>
        <v>43089</v>
      </c>
      <c r="B893" s="12">
        <f>IFERROR(_xlfn.XLOOKUP([1]!INVENTARIO[[#This Row],[CODIGO CONCATENADO]],[1]!Tabla1[[CODIGO CONCATENADO ]],[1]!Tabla1[FECHA],,0,-1),"")</f>
        <v>43089</v>
      </c>
      <c r="C893" s="13" t="str">
        <f>+[1]!Tabla3[[#This Row],[Secuencia]]</f>
        <v>PLO0069</v>
      </c>
      <c r="D893" s="14" t="str">
        <f>+[1]!Tabla3[[#This Row],[Descripcion]]</f>
        <v xml:space="preserve">LLAVE ANGULARES DOBLE DE1/2 X 3/8 </v>
      </c>
      <c r="E893" s="13" t="str">
        <f>+[1]!Tabla3[[#This Row],[Unidad de medida]]</f>
        <v>UNIDAD</v>
      </c>
      <c r="F893" s="15">
        <f>+[1]!INVENTARIO[[#This Row],[CANTIDAD INICIAL]]+[1]!INVENTARIO[[#This Row],[ENTRADAS]]-[1]!INVENTARIO[[#This Row],[SALIDAS]]+[1]!INVENTARIO[[#This Row],[AJUSTES]]</f>
        <v>16</v>
      </c>
      <c r="G893" s="16">
        <f>IFERROR(_xlfn.XLOOKUP([1]!INVENTARIO[[#This Row],[CODIGO CONCATENADO]],[1]!Tabla1[[CODIGO CONCATENADO ]],[1]!Tabla1[COSTO],,0,-1),"")</f>
        <v>91.52</v>
      </c>
      <c r="H893" s="16">
        <f>+IFERROR([1]!INVENTARIO[[#This Row],[STOCK (BALANCE)]]*[1]!INVENTARIO[[#This Row],[COSTO UNITARIO]],"")</f>
        <v>1464.32</v>
      </c>
    </row>
    <row r="894" spans="1:8" x14ac:dyDescent="0.25">
      <c r="A894" s="17">
        <f>IFERROR(_xlfn.XLOOKUP([1]!INVENTARIO[[#This Row],[CODIGO CONCATENADO]],[1]!Tabla1[[CODIGO CONCATENADO ]],[1]!Tabla1[FECHA],,0,-1),"")</f>
        <v>44027</v>
      </c>
      <c r="B894" s="17">
        <f>IFERROR(_xlfn.XLOOKUP([1]!INVENTARIO[[#This Row],[CODIGO CONCATENADO]],[1]!Tabla1[[CODIGO CONCATENADO ]],[1]!Tabla1[FECHA],,0,-1),"")</f>
        <v>44027</v>
      </c>
      <c r="C894" s="18" t="str">
        <f>+[1]!Tabla3[[#This Row],[Secuencia]]</f>
        <v>PLO0070</v>
      </c>
      <c r="D894" s="19" t="str">
        <f>+[1]!Tabla3[[#This Row],[Descripcion]]</f>
        <v>LLAVE DE CHORRO DE 1/2</v>
      </c>
      <c r="E894" s="18" t="str">
        <f>+[1]!Tabla3[[#This Row],[Unidad de medida]]</f>
        <v>UNIDAD</v>
      </c>
      <c r="F894" s="20">
        <f>+[1]!INVENTARIO[[#This Row],[CANTIDAD INICIAL]]+[1]!INVENTARIO[[#This Row],[ENTRADAS]]-[1]!INVENTARIO[[#This Row],[SALIDAS]]+[1]!INVENTARIO[[#This Row],[AJUSTES]]</f>
        <v>0</v>
      </c>
      <c r="G894" s="21">
        <f>IFERROR(_xlfn.XLOOKUP([1]!INVENTARIO[[#This Row],[CODIGO CONCATENADO]],[1]!Tabla1[[CODIGO CONCATENADO ]],[1]!Tabla1[COSTO],,0,-1),"")</f>
        <v>172.88</v>
      </c>
      <c r="H894" s="21">
        <f>+IFERROR([1]!INVENTARIO[[#This Row],[STOCK (BALANCE)]]*[1]!INVENTARIO[[#This Row],[COSTO UNITARIO]],"")</f>
        <v>0</v>
      </c>
    </row>
    <row r="895" spans="1:8" x14ac:dyDescent="0.25">
      <c r="A895" s="12">
        <f>IFERROR(_xlfn.XLOOKUP([1]!INVENTARIO[[#This Row],[CODIGO CONCATENADO]],[1]!Tabla1[[CODIGO CONCATENADO ]],[1]!Tabla1[FECHA],,0,-1),"")</f>
        <v>44153</v>
      </c>
      <c r="B895" s="12">
        <f>IFERROR(_xlfn.XLOOKUP([1]!INVENTARIO[[#This Row],[CODIGO CONCATENADO]],[1]!Tabla1[[CODIGO CONCATENADO ]],[1]!Tabla1[FECHA],,0,-1),"")</f>
        <v>44153</v>
      </c>
      <c r="C895" s="13" t="str">
        <f>+[1]!Tabla3[[#This Row],[Secuencia]]</f>
        <v>PLO0071</v>
      </c>
      <c r="D895" s="14" t="str">
        <f>+[1]!Tabla3[[#This Row],[Descripcion]]</f>
        <v>LLAVE DE CHORRO DE 3/4</v>
      </c>
      <c r="E895" s="13" t="str">
        <f>+[1]!Tabla3[[#This Row],[Unidad de medida]]</f>
        <v>UNIDAD</v>
      </c>
      <c r="F895" s="15">
        <f>+[1]!INVENTARIO[[#This Row],[CANTIDAD INICIAL]]+[1]!INVENTARIO[[#This Row],[ENTRADAS]]-[1]!INVENTARIO[[#This Row],[SALIDAS]]+[1]!INVENTARIO[[#This Row],[AJUSTES]]</f>
        <v>0</v>
      </c>
      <c r="G895" s="16">
        <f>IFERROR(_xlfn.XLOOKUP([1]!INVENTARIO[[#This Row],[CODIGO CONCATENADO]],[1]!Tabla1[[CODIGO CONCATENADO ]],[1]!Tabla1[COSTO],,0,-1),"")</f>
        <v>584.74</v>
      </c>
      <c r="H895" s="16">
        <f>+IFERROR([1]!INVENTARIO[[#This Row],[STOCK (BALANCE)]]*[1]!INVENTARIO[[#This Row],[COSTO UNITARIO]],"")</f>
        <v>0</v>
      </c>
    </row>
    <row r="896" spans="1:8" x14ac:dyDescent="0.25">
      <c r="A896" s="17">
        <f>IFERROR(_xlfn.XLOOKUP([1]!INVENTARIO[[#This Row],[CODIGO CONCATENADO]],[1]!Tabla1[[CODIGO CONCATENADO ]],[1]!Tabla1[FECHA],,0,-1),"")</f>
        <v>44151</v>
      </c>
      <c r="B896" s="17">
        <f>IFERROR(_xlfn.XLOOKUP([1]!INVENTARIO[[#This Row],[CODIGO CONCATENADO]],[1]!Tabla1[[CODIGO CONCATENADO ]],[1]!Tabla1[FECHA],,0,-1),"")</f>
        <v>44151</v>
      </c>
      <c r="C896" s="18" t="str">
        <f>+[1]!Tabla3[[#This Row],[Secuencia]]</f>
        <v>PLO0072</v>
      </c>
      <c r="D896" s="19" t="str">
        <f>+[1]!Tabla3[[#This Row],[Descripcion]]</f>
        <v>LLAVE DE PASO BOLA MT 1</v>
      </c>
      <c r="E896" s="18" t="str">
        <f>+[1]!Tabla3[[#This Row],[Unidad de medida]]</f>
        <v>UNIDAD</v>
      </c>
      <c r="F896" s="20">
        <f>+[1]!INVENTARIO[[#This Row],[CANTIDAD INICIAL]]+[1]!INVENTARIO[[#This Row],[ENTRADAS]]-[1]!INVENTARIO[[#This Row],[SALIDAS]]+[1]!INVENTARIO[[#This Row],[AJUSTES]]</f>
        <v>10</v>
      </c>
      <c r="G896" s="21">
        <f>IFERROR(_xlfn.XLOOKUP([1]!INVENTARIO[[#This Row],[CODIGO CONCATENADO]],[1]!Tabla1[[CODIGO CONCATENADO ]],[1]!Tabla1[COSTO],,0,-1),"")</f>
        <v>274.58</v>
      </c>
      <c r="H896" s="21">
        <f>+IFERROR([1]!INVENTARIO[[#This Row],[STOCK (BALANCE)]]*[1]!INVENTARIO[[#This Row],[COSTO UNITARIO]],"")</f>
        <v>2745.7999999999997</v>
      </c>
    </row>
    <row r="897" spans="1:8" x14ac:dyDescent="0.25">
      <c r="A897" s="12">
        <f>IFERROR(_xlfn.XLOOKUP([1]!INVENTARIO[[#This Row],[CODIGO CONCATENADO]],[1]!Tabla1[[CODIGO CONCATENADO ]],[1]!Tabla1[FECHA],,0,-1),"")</f>
        <v>44153</v>
      </c>
      <c r="B897" s="12">
        <f>IFERROR(_xlfn.XLOOKUP([1]!INVENTARIO[[#This Row],[CODIGO CONCATENADO]],[1]!Tabla1[[CODIGO CONCATENADO ]],[1]!Tabla1[FECHA],,0,-1),"")</f>
        <v>44153</v>
      </c>
      <c r="C897" s="13" t="str">
        <f>+[1]!Tabla3[[#This Row],[Secuencia]]</f>
        <v>PLO0073</v>
      </c>
      <c r="D897" s="14" t="str">
        <f>+[1]!Tabla3[[#This Row],[Descripcion]]</f>
        <v>LLAVE DE PASO BOLA MT 1/2</v>
      </c>
      <c r="E897" s="13" t="str">
        <f>+[1]!Tabla3[[#This Row],[Unidad de medida]]</f>
        <v>UNIDAD</v>
      </c>
      <c r="F897" s="15">
        <f>+[1]!INVENTARIO[[#This Row],[CANTIDAD INICIAL]]+[1]!INVENTARIO[[#This Row],[ENTRADAS]]-[1]!INVENTARIO[[#This Row],[SALIDAS]]+[1]!INVENTARIO[[#This Row],[AJUSTES]]</f>
        <v>14</v>
      </c>
      <c r="G897" s="16">
        <f>IFERROR(_xlfn.XLOOKUP([1]!INVENTARIO[[#This Row],[CODIGO CONCATENADO]],[1]!Tabla1[[CODIGO CONCATENADO ]],[1]!Tabla1[COSTO],,0,-1),"")</f>
        <v>335.59</v>
      </c>
      <c r="H897" s="16">
        <f>+IFERROR([1]!INVENTARIO[[#This Row],[STOCK (BALANCE)]]*[1]!INVENTARIO[[#This Row],[COSTO UNITARIO]],"")</f>
        <v>4698.2599999999993</v>
      </c>
    </row>
    <row r="898" spans="1:8" x14ac:dyDescent="0.25">
      <c r="A898" s="17">
        <f>IFERROR(_xlfn.XLOOKUP([1]!INVENTARIO[[#This Row],[CODIGO CONCATENADO]],[1]!Tabla1[[CODIGO CONCATENADO ]],[1]!Tabla1[FECHA],,0,-1),"")</f>
        <v>44027</v>
      </c>
      <c r="B898" s="17">
        <f>IFERROR(_xlfn.XLOOKUP([1]!INVENTARIO[[#This Row],[CODIGO CONCATENADO]],[1]!Tabla1[[CODIGO CONCATENADO ]],[1]!Tabla1[FECHA],,0,-1),"")</f>
        <v>44027</v>
      </c>
      <c r="C898" s="18" t="str">
        <f>+[1]!Tabla3[[#This Row],[Secuencia]]</f>
        <v>PLO0074</v>
      </c>
      <c r="D898" s="19" t="str">
        <f>+[1]!Tabla3[[#This Row],[Descripcion]]</f>
        <v>LLAVE DE PASO BOLA MT 3/4</v>
      </c>
      <c r="E898" s="18" t="str">
        <f>+[1]!Tabla3[[#This Row],[Unidad de medida]]</f>
        <v>UNIDAD</v>
      </c>
      <c r="F898" s="20">
        <f>+[1]!INVENTARIO[[#This Row],[CANTIDAD INICIAL]]+[1]!INVENTARIO[[#This Row],[ENTRADAS]]-[1]!INVENTARIO[[#This Row],[SALIDAS]]+[1]!INVENTARIO[[#This Row],[AJUSTES]]</f>
        <v>15</v>
      </c>
      <c r="G898" s="21">
        <f>IFERROR(_xlfn.XLOOKUP([1]!INVENTARIO[[#This Row],[CODIGO CONCATENADO]],[1]!Tabla1[[CODIGO CONCATENADO ]],[1]!Tabla1[COSTO],,0,-1),"")</f>
        <v>183.05</v>
      </c>
      <c r="H898" s="21">
        <f>+IFERROR([1]!INVENTARIO[[#This Row],[STOCK (BALANCE)]]*[1]!INVENTARIO[[#This Row],[COSTO UNITARIO]],"")</f>
        <v>2745.75</v>
      </c>
    </row>
    <row r="899" spans="1:8" x14ac:dyDescent="0.25">
      <c r="A899" s="12">
        <f>IFERROR(_xlfn.XLOOKUP([1]!INVENTARIO[[#This Row],[CODIGO CONCATENADO]],[1]!Tabla1[[CODIGO CONCATENADO ]],[1]!Tabla1[FECHA],,0,-1),"")</f>
        <v>44153</v>
      </c>
      <c r="B899" s="12">
        <f>IFERROR(_xlfn.XLOOKUP([1]!INVENTARIO[[#This Row],[CODIGO CONCATENADO]],[1]!Tabla1[[CODIGO CONCATENADO ]],[1]!Tabla1[FECHA],,0,-1),"")</f>
        <v>44153</v>
      </c>
      <c r="C899" s="13" t="str">
        <f>+[1]!Tabla3[[#This Row],[Secuencia]]</f>
        <v>PLO0075</v>
      </c>
      <c r="D899" s="14" t="str">
        <f>+[1]!Tabla3[[#This Row],[Descripcion]]</f>
        <v>LLAVE DE PASO BOLA PVC DE 1</v>
      </c>
      <c r="E899" s="13" t="str">
        <f>+[1]!Tabla3[[#This Row],[Unidad de medida]]</f>
        <v>UNIDAD</v>
      </c>
      <c r="F899" s="15">
        <f>+[1]!INVENTARIO[[#This Row],[CANTIDAD INICIAL]]+[1]!INVENTARIO[[#This Row],[ENTRADAS]]-[1]!INVENTARIO[[#This Row],[SALIDAS]]+[1]!INVENTARIO[[#This Row],[AJUSTES]]</f>
        <v>0</v>
      </c>
      <c r="G899" s="16">
        <f>IFERROR(_xlfn.XLOOKUP([1]!INVENTARIO[[#This Row],[CODIGO CONCATENADO]],[1]!Tabla1[[CODIGO CONCATENADO ]],[1]!Tabla1[COSTO],,0,-1),"")</f>
        <v>15.25</v>
      </c>
      <c r="H899" s="16">
        <f>+IFERROR([1]!INVENTARIO[[#This Row],[STOCK (BALANCE)]]*[1]!INVENTARIO[[#This Row],[COSTO UNITARIO]],"")</f>
        <v>0</v>
      </c>
    </row>
    <row r="900" spans="1:8" x14ac:dyDescent="0.25">
      <c r="A900" s="17">
        <f>IFERROR(_xlfn.XLOOKUP([1]!INVENTARIO[[#This Row],[CODIGO CONCATENADO]],[1]!Tabla1[[CODIGO CONCATENADO ]],[1]!Tabla1[FECHA],,0,-1),"")</f>
        <v>44026</v>
      </c>
      <c r="B900" s="17">
        <f>IFERROR(_xlfn.XLOOKUP([1]!INVENTARIO[[#This Row],[CODIGO CONCATENADO]],[1]!Tabla1[[CODIGO CONCATENADO ]],[1]!Tabla1[FECHA],,0,-1),"")</f>
        <v>44026</v>
      </c>
      <c r="C900" s="18" t="str">
        <f>+[1]!Tabla3[[#This Row],[Secuencia]]</f>
        <v>PLO0076</v>
      </c>
      <c r="D900" s="19" t="str">
        <f>+[1]!Tabla3[[#This Row],[Descripcion]]</f>
        <v>LLAVE DE PASO DE 3/4 PVC</v>
      </c>
      <c r="E900" s="18" t="str">
        <f>+[1]!Tabla3[[#This Row],[Unidad de medida]]</f>
        <v>UNIDAD</v>
      </c>
      <c r="F900" s="20">
        <f>+[1]!INVENTARIO[[#This Row],[CANTIDAD INICIAL]]+[1]!INVENTARIO[[#This Row],[ENTRADAS]]-[1]!INVENTARIO[[#This Row],[SALIDAS]]+[1]!INVENTARIO[[#This Row],[AJUSTES]]</f>
        <v>5</v>
      </c>
      <c r="G900" s="21">
        <f>IFERROR(_xlfn.XLOOKUP([1]!INVENTARIO[[#This Row],[CODIGO CONCATENADO]],[1]!Tabla1[[CODIGO CONCATENADO ]],[1]!Tabla1[COSTO],,0,-1),"")</f>
        <v>141.86000000000001</v>
      </c>
      <c r="H900" s="21">
        <f>+IFERROR([1]!INVENTARIO[[#This Row],[STOCK (BALANCE)]]*[1]!INVENTARIO[[#This Row],[COSTO UNITARIO]],"")</f>
        <v>709.30000000000007</v>
      </c>
    </row>
    <row r="901" spans="1:8" x14ac:dyDescent="0.25">
      <c r="A901" s="12">
        <f>IFERROR(_xlfn.XLOOKUP([1]!INVENTARIO[[#This Row],[CODIGO CONCATENADO]],[1]!Tabla1[[CODIGO CONCATENADO ]],[1]!Tabla1[FECHA],,0,-1),"")</f>
        <v>44026</v>
      </c>
      <c r="B901" s="12">
        <f>IFERROR(_xlfn.XLOOKUP([1]!INVENTARIO[[#This Row],[CODIGO CONCATENADO]],[1]!Tabla1[[CODIGO CONCATENADO ]],[1]!Tabla1[FECHA],,0,-1),"")</f>
        <v>44026</v>
      </c>
      <c r="C901" s="13" t="str">
        <f>+[1]!Tabla3[[#This Row],[Secuencia]]</f>
        <v>PLO0077</v>
      </c>
      <c r="D901" s="14" t="str">
        <f>+[1]!Tabla3[[#This Row],[Descripcion]]</f>
        <v>MANGUERAS DE LAVAMANOS</v>
      </c>
      <c r="E901" s="13" t="str">
        <f>+[1]!Tabla3[[#This Row],[Unidad de medida]]</f>
        <v>UNIDAD</v>
      </c>
      <c r="F901" s="15">
        <f>+[1]!INVENTARIO[[#This Row],[CANTIDAD INICIAL]]+[1]!INVENTARIO[[#This Row],[ENTRADAS]]-[1]!INVENTARIO[[#This Row],[SALIDAS]]+[1]!INVENTARIO[[#This Row],[AJUSTES]]</f>
        <v>56</v>
      </c>
      <c r="G901" s="16">
        <f>IFERROR(_xlfn.XLOOKUP([1]!INVENTARIO[[#This Row],[CODIGO CONCATENADO]],[1]!Tabla1[[CODIGO CONCATENADO ]],[1]!Tabla1[COSTO],,0,-1),"")</f>
        <v>45.77</v>
      </c>
      <c r="H901" s="16">
        <f>+IFERROR([1]!INVENTARIO[[#This Row],[STOCK (BALANCE)]]*[1]!INVENTARIO[[#This Row],[COSTO UNITARIO]],"")</f>
        <v>2563.1200000000003</v>
      </c>
    </row>
    <row r="902" spans="1:8" x14ac:dyDescent="0.25">
      <c r="A902" s="17">
        <f>IFERROR(_xlfn.XLOOKUP([1]!INVENTARIO[[#This Row],[CODIGO CONCATENADO]],[1]!Tabla1[[CODIGO CONCATENADO ]],[1]!Tabla1[FECHA],,0,-1),"")</f>
        <v>43088</v>
      </c>
      <c r="B902" s="17">
        <f>IFERROR(_xlfn.XLOOKUP([1]!INVENTARIO[[#This Row],[CODIGO CONCATENADO]],[1]!Tabla1[[CODIGO CONCATENADO ]],[1]!Tabla1[FECHA],,0,-1),"")</f>
        <v>43088</v>
      </c>
      <c r="C902" s="18" t="str">
        <f>+[1]!Tabla3[[#This Row],[Secuencia]]</f>
        <v>PLO0078</v>
      </c>
      <c r="D902" s="19" t="str">
        <f>+[1]!Tabla3[[#This Row],[Descripcion]]</f>
        <v xml:space="preserve">MANGUERAS PARA INODOROS </v>
      </c>
      <c r="E902" s="18" t="str">
        <f>+[1]!Tabla3[[#This Row],[Unidad de medida]]</f>
        <v>UNIDAD</v>
      </c>
      <c r="F902" s="20">
        <f>+[1]!INVENTARIO[[#This Row],[CANTIDAD INICIAL]]+[1]!INVENTARIO[[#This Row],[ENTRADAS]]-[1]!INVENTARIO[[#This Row],[SALIDAS]]+[1]!INVENTARIO[[#This Row],[AJUSTES]]</f>
        <v>67</v>
      </c>
      <c r="G902" s="21">
        <f>IFERROR(_xlfn.XLOOKUP([1]!INVENTARIO[[#This Row],[CODIGO CONCATENADO]],[1]!Tabla1[[CODIGO CONCATENADO ]],[1]!Tabla1[COSTO],,0,-1),"")</f>
        <v>56.4</v>
      </c>
      <c r="H902" s="21">
        <f>+IFERROR([1]!INVENTARIO[[#This Row],[STOCK (BALANCE)]]*[1]!INVENTARIO[[#This Row],[COSTO UNITARIO]],"")</f>
        <v>3778.7999999999997</v>
      </c>
    </row>
    <row r="903" spans="1:8" x14ac:dyDescent="0.25">
      <c r="A903" s="12">
        <f>IFERROR(_xlfn.XLOOKUP([1]!INVENTARIO[[#This Row],[CODIGO CONCATENADO]],[1]!Tabla1[[CODIGO CONCATENADO ]],[1]!Tabla1[FECHA],,0,-1),"")</f>
        <v>43088</v>
      </c>
      <c r="B903" s="12">
        <f>IFERROR(_xlfn.XLOOKUP([1]!INVENTARIO[[#This Row],[CODIGO CONCATENADO]],[1]!Tabla1[[CODIGO CONCATENADO ]],[1]!Tabla1[FECHA],,0,-1),"")</f>
        <v>43088</v>
      </c>
      <c r="C903" s="13" t="str">
        <f>+[1]!Tabla3[[#This Row],[Secuencia]]</f>
        <v>PLO0079</v>
      </c>
      <c r="D903" s="14" t="str">
        <f>+[1]!Tabla3[[#This Row],[Descripcion]]</f>
        <v>MANOMETRO PARA TANQUE PRESURISADO</v>
      </c>
      <c r="E903" s="13" t="str">
        <f>+[1]!Tabla3[[#This Row],[Unidad de medida]]</f>
        <v>UNIDAD</v>
      </c>
      <c r="F903" s="15">
        <f>+[1]!INVENTARIO[[#This Row],[CANTIDAD INICIAL]]+[1]!INVENTARIO[[#This Row],[ENTRADAS]]-[1]!INVENTARIO[[#This Row],[SALIDAS]]+[1]!INVENTARIO[[#This Row],[AJUSTES]]</f>
        <v>0</v>
      </c>
      <c r="G903" s="16">
        <f>IFERROR(_xlfn.XLOOKUP([1]!INVENTARIO[[#This Row],[CODIGO CONCATENADO]],[1]!Tabla1[[CODIGO CONCATENADO ]],[1]!Tabla1[COSTO],,0,-1),"")</f>
        <v>536.9</v>
      </c>
      <c r="H903" s="16">
        <f>+IFERROR([1]!INVENTARIO[[#This Row],[STOCK (BALANCE)]]*[1]!INVENTARIO[[#This Row],[COSTO UNITARIO]],"")</f>
        <v>0</v>
      </c>
    </row>
    <row r="904" spans="1:8" ht="30" x14ac:dyDescent="0.25">
      <c r="A904" s="17">
        <f>IFERROR(_xlfn.XLOOKUP([1]!INVENTARIO[[#This Row],[CODIGO CONCATENADO]],[1]!Tabla1[[CODIGO CONCATENADO ]],[1]!Tabla1[FECHA],,0,-1),"")</f>
        <v>44540</v>
      </c>
      <c r="B904" s="17">
        <f>IFERROR(_xlfn.XLOOKUP([1]!INVENTARIO[[#This Row],[CODIGO CONCATENADO]],[1]!Tabla1[[CODIGO CONCATENADO ]],[1]!Tabla1[FECHA],,0,-1),"")</f>
        <v>44540</v>
      </c>
      <c r="C904" s="18" t="str">
        <f>+[1]!Tabla3[[#This Row],[Secuencia]]</f>
        <v>PLO0080</v>
      </c>
      <c r="D904" s="19" t="str">
        <f>+[1]!Tabla3[[#This Row],[Descripcion]]</f>
        <v>MANOMETRO PARA TANQUE PRESURISADO DE ACEITE</v>
      </c>
      <c r="E904" s="18" t="str">
        <f>+[1]!Tabla3[[#This Row],[Unidad de medida]]</f>
        <v>UNIDAD</v>
      </c>
      <c r="F904" s="20">
        <f>+[1]!INVENTARIO[[#This Row],[CANTIDAD INICIAL]]+[1]!INVENTARIO[[#This Row],[ENTRADAS]]-[1]!INVENTARIO[[#This Row],[SALIDAS]]+[1]!INVENTARIO[[#This Row],[AJUSTES]]</f>
        <v>0</v>
      </c>
      <c r="G904" s="21">
        <f>IFERROR(_xlfn.XLOOKUP([1]!INVENTARIO[[#This Row],[CODIGO CONCATENADO]],[1]!Tabla1[[CODIGO CONCATENADO ]],[1]!Tabla1[COSTO],,0,-1),"")</f>
        <v>283</v>
      </c>
      <c r="H904" s="21">
        <f>+IFERROR([1]!INVENTARIO[[#This Row],[STOCK (BALANCE)]]*[1]!INVENTARIO[[#This Row],[COSTO UNITARIO]],"")</f>
        <v>0</v>
      </c>
    </row>
    <row r="905" spans="1:8" x14ac:dyDescent="0.25">
      <c r="A905" s="12">
        <f>IFERROR(_xlfn.XLOOKUP([1]!INVENTARIO[[#This Row],[CODIGO CONCATENADO]],[1]!Tabla1[[CODIGO CONCATENADO ]],[1]!Tabla1[FECHA],,0,-1),"")</f>
        <v>44027</v>
      </c>
      <c r="B905" s="12">
        <f>IFERROR(_xlfn.XLOOKUP([1]!INVENTARIO[[#This Row],[CODIGO CONCATENADO]],[1]!Tabla1[[CODIGO CONCATENADO ]],[1]!Tabla1[FECHA],,0,-1),"")</f>
        <v>44027</v>
      </c>
      <c r="C905" s="13" t="str">
        <f>+[1]!Tabla3[[#This Row],[Secuencia]]</f>
        <v>PLO0081</v>
      </c>
      <c r="D905" s="14" t="str">
        <f>+[1]!Tabla3[[#This Row],[Descripcion]]</f>
        <v xml:space="preserve">MEZCLADORA DE LAVAMANOS  2 HOYO OCEAN </v>
      </c>
      <c r="E905" s="13" t="str">
        <f>+[1]!Tabla3[[#This Row],[Unidad de medida]]</f>
        <v>UNIDAD</v>
      </c>
      <c r="F905" s="15">
        <f>+[1]!INVENTARIO[[#This Row],[CANTIDAD INICIAL]]+[1]!INVENTARIO[[#This Row],[ENTRADAS]]-[1]!INVENTARIO[[#This Row],[SALIDAS]]+[1]!INVENTARIO[[#This Row],[AJUSTES]]</f>
        <v>0</v>
      </c>
      <c r="G905" s="16">
        <f>IFERROR(_xlfn.XLOOKUP([1]!INVENTARIO[[#This Row],[CODIGO CONCATENADO]],[1]!Tabla1[[CODIGO CONCATENADO ]],[1]!Tabla1[COSTO],,0,-1),"")</f>
        <v>0</v>
      </c>
      <c r="H905" s="16">
        <f>+IFERROR([1]!INVENTARIO[[#This Row],[STOCK (BALANCE)]]*[1]!INVENTARIO[[#This Row],[COSTO UNITARIO]],"")</f>
        <v>0</v>
      </c>
    </row>
    <row r="906" spans="1:8" ht="30" x14ac:dyDescent="0.25">
      <c r="A906" s="17">
        <f>IFERROR(_xlfn.XLOOKUP([1]!INVENTARIO[[#This Row],[CODIGO CONCATENADO]],[1]!Tabla1[[CODIGO CONCATENADO ]],[1]!Tabla1[FECHA],,0,-1),"")</f>
        <v>43088</v>
      </c>
      <c r="B906" s="17">
        <f>IFERROR(_xlfn.XLOOKUP([1]!INVENTARIO[[#This Row],[CODIGO CONCATENADO]],[1]!Tabla1[[CODIGO CONCATENADO ]],[1]!Tabla1[FECHA],,0,-1),"")</f>
        <v>43088</v>
      </c>
      <c r="C906" s="18" t="str">
        <f>+[1]!Tabla3[[#This Row],[Secuencia]]</f>
        <v>PLO0082</v>
      </c>
      <c r="D906" s="19" t="str">
        <f>+[1]!Tabla3[[#This Row],[Descripcion]]</f>
        <v xml:space="preserve">MEZCLADORA DE LAVAMANOS CROMADA DE UN HOYO </v>
      </c>
      <c r="E906" s="18" t="str">
        <f>+[1]!Tabla3[[#This Row],[Unidad de medida]]</f>
        <v>UNIDAD</v>
      </c>
      <c r="F906" s="20">
        <f>+[1]!INVENTARIO[[#This Row],[CANTIDAD INICIAL]]+[1]!INVENTARIO[[#This Row],[ENTRADAS]]-[1]!INVENTARIO[[#This Row],[SALIDAS]]+[1]!INVENTARIO[[#This Row],[AJUSTES]]</f>
        <v>1</v>
      </c>
      <c r="G906" s="21">
        <f>IFERROR(_xlfn.XLOOKUP([1]!INVENTARIO[[#This Row],[CODIGO CONCATENADO]],[1]!Tabla1[[CODIGO CONCATENADO ]],[1]!Tabla1[COSTO],,0,-1),"")</f>
        <v>1444.07</v>
      </c>
      <c r="H906" s="21">
        <f>+IFERROR([1]!INVENTARIO[[#This Row],[STOCK (BALANCE)]]*[1]!INVENTARIO[[#This Row],[COSTO UNITARIO]],"")</f>
        <v>1444.07</v>
      </c>
    </row>
    <row r="907" spans="1:8" ht="30" x14ac:dyDescent="0.25">
      <c r="A907" s="12">
        <f>IFERROR(_xlfn.XLOOKUP([1]!INVENTARIO[[#This Row],[CODIGO CONCATENADO]],[1]!Tabla1[[CODIGO CONCATENADO ]],[1]!Tabla1[FECHA],,0,-1),"")</f>
        <v>44699</v>
      </c>
      <c r="B907" s="12">
        <f>IFERROR(_xlfn.XLOOKUP([1]!INVENTARIO[[#This Row],[CODIGO CONCATENADO]],[1]!Tabla1[[CODIGO CONCATENADO ]],[1]!Tabla1[FECHA],,0,-1),"")</f>
        <v>44699</v>
      </c>
      <c r="C907" s="13" t="str">
        <f>+[1]!Tabla3[[#This Row],[Secuencia]]</f>
        <v>PLO0083</v>
      </c>
      <c r="D907" s="14" t="str">
        <f>+[1]!Tabla3[[#This Row],[Descripcion]]</f>
        <v>MEZCLADORA DE LAVAMANOS DE UN HOYO MONOMANDO</v>
      </c>
      <c r="E907" s="13" t="str">
        <f>+[1]!Tabla3[[#This Row],[Unidad de medida]]</f>
        <v>UNIDAD</v>
      </c>
      <c r="F907" s="15">
        <f>+[1]!INVENTARIO[[#This Row],[CANTIDAD INICIAL]]+[1]!INVENTARIO[[#This Row],[ENTRADAS]]-[1]!INVENTARIO[[#This Row],[SALIDAS]]+[1]!INVENTARIO[[#This Row],[AJUSTES]]</f>
        <v>11</v>
      </c>
      <c r="G907" s="16">
        <f>IFERROR(_xlfn.XLOOKUP([1]!INVENTARIO[[#This Row],[CODIGO CONCATENADO]],[1]!Tabla1[[CODIGO CONCATENADO ]],[1]!Tabla1[COSTO],,0,-1),"")</f>
        <v>1259.25</v>
      </c>
      <c r="H907" s="16">
        <f>+IFERROR([1]!INVENTARIO[[#This Row],[STOCK (BALANCE)]]*[1]!INVENTARIO[[#This Row],[COSTO UNITARIO]],"")</f>
        <v>13851.75</v>
      </c>
    </row>
    <row r="908" spans="1:8" x14ac:dyDescent="0.25">
      <c r="A908" s="17">
        <f>IFERROR(_xlfn.XLOOKUP([1]!INVENTARIO[[#This Row],[CODIGO CONCATENADO]],[1]!Tabla1[[CODIGO CONCATENADO ]],[1]!Tabla1[FECHA],,0,-1),"")</f>
        <v>44110</v>
      </c>
      <c r="B908" s="17">
        <f>IFERROR(_xlfn.XLOOKUP([1]!INVENTARIO[[#This Row],[CODIGO CONCATENADO]],[1]!Tabla1[[CODIGO CONCATENADO ]],[1]!Tabla1[FECHA],,0,-1),"")</f>
        <v>44110</v>
      </c>
      <c r="C908" s="18" t="str">
        <f>+[1]!Tabla3[[#This Row],[Secuencia]]</f>
        <v>PLO0084</v>
      </c>
      <c r="D908" s="19" t="str">
        <f>+[1]!Tabla3[[#This Row],[Descripcion]]</f>
        <v>MEZCLADORA PARA FREGADERO DE 2 HOYOS</v>
      </c>
      <c r="E908" s="18" t="str">
        <f>+[1]!Tabla3[[#This Row],[Unidad de medida]]</f>
        <v>UNIDAD</v>
      </c>
      <c r="F908" s="20">
        <f>+[1]!INVENTARIO[[#This Row],[CANTIDAD INICIAL]]+[1]!INVENTARIO[[#This Row],[ENTRADAS]]-[1]!INVENTARIO[[#This Row],[SALIDAS]]+[1]!INVENTARIO[[#This Row],[AJUSTES]]</f>
        <v>6</v>
      </c>
      <c r="G908" s="21">
        <f>IFERROR(_xlfn.XLOOKUP([1]!INVENTARIO[[#This Row],[CODIGO CONCATENADO]],[1]!Tabla1[[CODIGO CONCATENADO ]],[1]!Tabla1[COSTO],,0,-1),"")</f>
        <v>3380.7</v>
      </c>
      <c r="H908" s="21">
        <f>+IFERROR([1]!INVENTARIO[[#This Row],[STOCK (BALANCE)]]*[1]!INVENTARIO[[#This Row],[COSTO UNITARIO]],"")</f>
        <v>20284.199999999997</v>
      </c>
    </row>
    <row r="909" spans="1:8" x14ac:dyDescent="0.25">
      <c r="A909" s="12">
        <f>IFERROR(_xlfn.XLOOKUP([1]!INVENTARIO[[#This Row],[CODIGO CONCATENADO]],[1]!Tabla1[[CODIGO CONCATENADO ]],[1]!Tabla1[FECHA],,0,-1),"")</f>
        <v>44110</v>
      </c>
      <c r="B909" s="12">
        <f>IFERROR(_xlfn.XLOOKUP([1]!INVENTARIO[[#This Row],[CODIGO CONCATENADO]],[1]!Tabla1[[CODIGO CONCATENADO ]],[1]!Tabla1[FECHA],,0,-1),"")</f>
        <v>44110</v>
      </c>
      <c r="C909" s="13" t="str">
        <f>+[1]!Tabla3[[#This Row],[Secuencia]]</f>
        <v>PLO0085</v>
      </c>
      <c r="D909" s="14" t="str">
        <f>+[1]!Tabla3[[#This Row],[Descripcion]]</f>
        <v xml:space="preserve">NIPLE DE 1/2 X3 CROMADOS </v>
      </c>
      <c r="E909" s="13" t="str">
        <f>+[1]!Tabla3[[#This Row],[Unidad de medida]]</f>
        <v>UNIDAD</v>
      </c>
      <c r="F909" s="15">
        <f>+[1]!INVENTARIO[[#This Row],[CANTIDAD INICIAL]]+[1]!INVENTARIO[[#This Row],[ENTRADAS]]-[1]!INVENTARIO[[#This Row],[SALIDAS]]+[1]!INVENTARIO[[#This Row],[AJUSTES]]</f>
        <v>37</v>
      </c>
      <c r="G909" s="16">
        <f>IFERROR(_xlfn.XLOOKUP([1]!INVENTARIO[[#This Row],[CODIGO CONCATENADO]],[1]!Tabla1[[CODIGO CONCATENADO ]],[1]!Tabla1[COSTO],,0,-1),"")</f>
        <v>18.309999999999999</v>
      </c>
      <c r="H909" s="16">
        <f>+IFERROR([1]!INVENTARIO[[#This Row],[STOCK (BALANCE)]]*[1]!INVENTARIO[[#This Row],[COSTO UNITARIO]],"")</f>
        <v>677.46999999999991</v>
      </c>
    </row>
    <row r="910" spans="1:8" x14ac:dyDescent="0.25">
      <c r="A910" s="17">
        <f>IFERROR(_xlfn.XLOOKUP([1]!INVENTARIO[[#This Row],[CODIGO CONCATENADO]],[1]!Tabla1[[CODIGO CONCATENADO ]],[1]!Tabla1[FECHA],,0,-1),"")</f>
        <v>44027</v>
      </c>
      <c r="B910" s="17">
        <f>IFERROR(_xlfn.XLOOKUP([1]!INVENTARIO[[#This Row],[CODIGO CONCATENADO]],[1]!Tabla1[[CODIGO CONCATENADO ]],[1]!Tabla1[FECHA],,0,-1),"")</f>
        <v>44027</v>
      </c>
      <c r="C910" s="18" t="str">
        <f>+[1]!Tabla3[[#This Row],[Secuencia]]</f>
        <v>PLO0086</v>
      </c>
      <c r="D910" s="19" t="str">
        <f>+[1]!Tabla3[[#This Row],[Descripcion]]</f>
        <v xml:space="preserve">NIPLE DE 3/8 X3 CROMADOS </v>
      </c>
      <c r="E910" s="18" t="str">
        <f>+[1]!Tabla3[[#This Row],[Unidad de medida]]</f>
        <v>UNIDAD</v>
      </c>
      <c r="F910" s="20">
        <f>+[1]!INVENTARIO[[#This Row],[CANTIDAD INICIAL]]+[1]!INVENTARIO[[#This Row],[ENTRADAS]]-[1]!INVENTARIO[[#This Row],[SALIDAS]]+[1]!INVENTARIO[[#This Row],[AJUSTES]]</f>
        <v>46</v>
      </c>
      <c r="G910" s="21">
        <f>IFERROR(_xlfn.XLOOKUP([1]!INVENTARIO[[#This Row],[CODIGO CONCATENADO]],[1]!Tabla1[[CODIGO CONCATENADO ]],[1]!Tabla1[COSTO],,0,-1),"")</f>
        <v>18.309999999999999</v>
      </c>
      <c r="H910" s="21">
        <f>+IFERROR([1]!INVENTARIO[[#This Row],[STOCK (BALANCE)]]*[1]!INVENTARIO[[#This Row],[COSTO UNITARIO]],"")</f>
        <v>842.26</v>
      </c>
    </row>
    <row r="911" spans="1:8" x14ac:dyDescent="0.25">
      <c r="A911" s="12">
        <f>IFERROR(_xlfn.XLOOKUP([1]!INVENTARIO[[#This Row],[CODIGO CONCATENADO]],[1]!Tabla1[[CODIGO CONCATENADO ]],[1]!Tabla1[FECHA],,0,-1),"")</f>
        <v>44592</v>
      </c>
      <c r="B911" s="12">
        <f>IFERROR(_xlfn.XLOOKUP([1]!INVENTARIO[[#This Row],[CODIGO CONCATENADO]],[1]!Tabla1[[CODIGO CONCATENADO ]],[1]!Tabla1[FECHA],,0,-1),"")</f>
        <v>44592</v>
      </c>
      <c r="C911" s="13" t="str">
        <f>+[1]!Tabla3[[#This Row],[Secuencia]]</f>
        <v>PLO0087</v>
      </c>
      <c r="D911" s="14" t="str">
        <f>+[1]!Tabla3[[#This Row],[Descripcion]]</f>
        <v xml:space="preserve">PERITAS DE INODOROS </v>
      </c>
      <c r="E911" s="13" t="str">
        <f>+[1]!Tabla3[[#This Row],[Unidad de medida]]</f>
        <v>UNIDAD</v>
      </c>
      <c r="F911" s="15">
        <f>+[1]!INVENTARIO[[#This Row],[CANTIDAD INICIAL]]+[1]!INVENTARIO[[#This Row],[ENTRADAS]]-[1]!INVENTARIO[[#This Row],[SALIDAS]]+[1]!INVENTARIO[[#This Row],[AJUSTES]]</f>
        <v>72</v>
      </c>
      <c r="G911" s="16">
        <f>IFERROR(_xlfn.XLOOKUP([1]!INVENTARIO[[#This Row],[CODIGO CONCATENADO]],[1]!Tabla1[[CODIGO CONCATENADO ]],[1]!Tabla1[COSTO],,0,-1),"")</f>
        <v>40.68</v>
      </c>
      <c r="H911" s="16">
        <f>+IFERROR([1]!INVENTARIO[[#This Row],[STOCK (BALANCE)]]*[1]!INVENTARIO[[#This Row],[COSTO UNITARIO]],"")</f>
        <v>2928.96</v>
      </c>
    </row>
    <row r="912" spans="1:8" x14ac:dyDescent="0.25">
      <c r="A912" s="17">
        <f>IFERROR(_xlfn.XLOOKUP([1]!INVENTARIO[[#This Row],[CODIGO CONCATENADO]],[1]!Tabla1[[CODIGO CONCATENADO ]],[1]!Tabla1[FECHA],,0,-1),"")</f>
        <v>44027</v>
      </c>
      <c r="B912" s="17">
        <f>IFERROR(_xlfn.XLOOKUP([1]!INVENTARIO[[#This Row],[CODIGO CONCATENADO]],[1]!Tabla1[[CODIGO CONCATENADO ]],[1]!Tabla1[FECHA],,0,-1),"")</f>
        <v>44027</v>
      </c>
      <c r="C912" s="18" t="str">
        <f>+[1]!Tabla3[[#This Row],[Secuencia]]</f>
        <v>PLO0088</v>
      </c>
      <c r="D912" s="19" t="str">
        <f>+[1]!Tabla3[[#This Row],[Descripcion]]</f>
        <v xml:space="preserve">REDUCCION DE 2 X 3/4 PVC </v>
      </c>
      <c r="E912" s="18" t="str">
        <f>+[1]!Tabla3[[#This Row],[Unidad de medida]]</f>
        <v>UNIDAD</v>
      </c>
      <c r="F912" s="20">
        <f>+[1]!INVENTARIO[[#This Row],[CANTIDAD INICIAL]]+[1]!INVENTARIO[[#This Row],[ENTRADAS]]-[1]!INVENTARIO[[#This Row],[SALIDAS]]+[1]!INVENTARIO[[#This Row],[AJUSTES]]</f>
        <v>27</v>
      </c>
      <c r="G912" s="21">
        <f>IFERROR(_xlfn.XLOOKUP([1]!INVENTARIO[[#This Row],[CODIGO CONCATENADO]],[1]!Tabla1[[CODIGO CONCATENADO ]],[1]!Tabla1[COSTO],,0,-1),"")</f>
        <v>42.28</v>
      </c>
      <c r="H912" s="21">
        <f>+IFERROR([1]!INVENTARIO[[#This Row],[STOCK (BALANCE)]]*[1]!INVENTARIO[[#This Row],[COSTO UNITARIO]],"")</f>
        <v>1141.56</v>
      </c>
    </row>
    <row r="913" spans="1:8" x14ac:dyDescent="0.25">
      <c r="A913" s="12">
        <f>IFERROR(_xlfn.XLOOKUP([1]!INVENTARIO[[#This Row],[CODIGO CONCATENADO]],[1]!Tabla1[[CODIGO CONCATENADO ]],[1]!Tabla1[FECHA],,0,-1),"")</f>
        <v>42991</v>
      </c>
      <c r="B913" s="12">
        <f>IFERROR(_xlfn.XLOOKUP([1]!INVENTARIO[[#This Row],[CODIGO CONCATENADO]],[1]!Tabla1[[CODIGO CONCATENADO ]],[1]!Tabla1[FECHA],,0,-1),"")</f>
        <v>42991</v>
      </c>
      <c r="C913" s="13" t="str">
        <f>+[1]!Tabla3[[#This Row],[Secuencia]]</f>
        <v>PLO0089</v>
      </c>
      <c r="D913" s="14" t="str">
        <f>+[1]!Tabla3[[#This Row],[Descripcion]]</f>
        <v xml:space="preserve">REDUCCION DE 3/4 X 1/2 PVC </v>
      </c>
      <c r="E913" s="13" t="str">
        <f>+[1]!Tabla3[[#This Row],[Unidad de medida]]</f>
        <v>UNIDAD</v>
      </c>
      <c r="F913" s="15">
        <f>+[1]!INVENTARIO[[#This Row],[CANTIDAD INICIAL]]+[1]!INVENTARIO[[#This Row],[ENTRADAS]]-[1]!INVENTARIO[[#This Row],[SALIDAS]]+[1]!INVENTARIO[[#This Row],[AJUSTES]]</f>
        <v>23</v>
      </c>
      <c r="G913" s="16">
        <f>IFERROR(_xlfn.XLOOKUP([1]!INVENTARIO[[#This Row],[CODIGO CONCATENADO]],[1]!Tabla1[[CODIGO CONCATENADO ]],[1]!Tabla1[COSTO],,0,-1),"")</f>
        <v>5.65</v>
      </c>
      <c r="H913" s="16">
        <f>+IFERROR([1]!INVENTARIO[[#This Row],[STOCK (BALANCE)]]*[1]!INVENTARIO[[#This Row],[COSTO UNITARIO]],"")</f>
        <v>129.95000000000002</v>
      </c>
    </row>
    <row r="914" spans="1:8" x14ac:dyDescent="0.25">
      <c r="A914" s="17">
        <f>IFERROR(_xlfn.XLOOKUP([1]!INVENTARIO[[#This Row],[CODIGO CONCATENADO]],[1]!Tabla1[[CODIGO CONCATENADO ]],[1]!Tabla1[FECHA],,0,-1),"")</f>
        <v>44026</v>
      </c>
      <c r="B914" s="17">
        <f>IFERROR(_xlfn.XLOOKUP([1]!INVENTARIO[[#This Row],[CODIGO CONCATENADO]],[1]!Tabla1[[CODIGO CONCATENADO ]],[1]!Tabla1[FECHA],,0,-1),"")</f>
        <v>44026</v>
      </c>
      <c r="C914" s="18" t="str">
        <f>+[1]!Tabla3[[#This Row],[Secuencia]]</f>
        <v>PLO0090</v>
      </c>
      <c r="D914" s="19" t="str">
        <f>+[1]!Tabla3[[#This Row],[Descripcion]]</f>
        <v>REDUCTORES BUSHING DE 2 X 1 1/2 PVC</v>
      </c>
      <c r="E914" s="18" t="str">
        <f>+[1]!Tabla3[[#This Row],[Unidad de medida]]</f>
        <v>UNIDAD</v>
      </c>
      <c r="F914" s="20">
        <f>+[1]!INVENTARIO[[#This Row],[CANTIDAD INICIAL]]+[1]!INVENTARIO[[#This Row],[ENTRADAS]]-[1]!INVENTARIO[[#This Row],[SALIDAS]]+[1]!INVENTARIO[[#This Row],[AJUSTES]]</f>
        <v>31</v>
      </c>
      <c r="G914" s="21">
        <f>IFERROR(_xlfn.XLOOKUP([1]!INVENTARIO[[#This Row],[CODIGO CONCATENADO]],[1]!Tabla1[[CODIGO CONCATENADO ]],[1]!Tabla1[COSTO],,0,-1),"")</f>
        <v>0</v>
      </c>
      <c r="H914" s="21">
        <f>+IFERROR([1]!INVENTARIO[[#This Row],[STOCK (BALANCE)]]*[1]!INVENTARIO[[#This Row],[COSTO UNITARIO]],"")</f>
        <v>0</v>
      </c>
    </row>
    <row r="915" spans="1:8" x14ac:dyDescent="0.25">
      <c r="A915" s="12">
        <f>IFERROR(_xlfn.XLOOKUP([1]!INVENTARIO[[#This Row],[CODIGO CONCATENADO]],[1]!Tabla1[[CODIGO CONCATENADO ]],[1]!Tabla1[FECHA],,0,-1),"")</f>
        <v>44026</v>
      </c>
      <c r="B915" s="12">
        <f>IFERROR(_xlfn.XLOOKUP([1]!INVENTARIO[[#This Row],[CODIGO CONCATENADO]],[1]!Tabla1[[CODIGO CONCATENADO ]],[1]!Tabla1[FECHA],,0,-1),"")</f>
        <v>44026</v>
      </c>
      <c r="C915" s="13" t="str">
        <f>+[1]!Tabla3[[#This Row],[Secuencia]]</f>
        <v>PLO0091</v>
      </c>
      <c r="D915" s="14" t="str">
        <f>+[1]!Tabla3[[#This Row],[Descripcion]]</f>
        <v>REDUCTORES BUSHING DE 3/4 X 1/2 PVC</v>
      </c>
      <c r="E915" s="13" t="str">
        <f>+[1]!Tabla3[[#This Row],[Unidad de medida]]</f>
        <v>UNIDAD</v>
      </c>
      <c r="F915" s="15">
        <f>+[1]!INVENTARIO[[#This Row],[CANTIDAD INICIAL]]+[1]!INVENTARIO[[#This Row],[ENTRADAS]]-[1]!INVENTARIO[[#This Row],[SALIDAS]]+[1]!INVENTARIO[[#This Row],[AJUSTES]]</f>
        <v>0</v>
      </c>
      <c r="G915" s="16">
        <f>IFERROR(_xlfn.XLOOKUP([1]!INVENTARIO[[#This Row],[CODIGO CONCATENADO]],[1]!Tabla1[[CODIGO CONCATENADO ]],[1]!Tabla1[COSTO],,0,-1),"")</f>
        <v>10.62</v>
      </c>
      <c r="H915" s="16">
        <f>+IFERROR([1]!INVENTARIO[[#This Row],[STOCK (BALANCE)]]*[1]!INVENTARIO[[#This Row],[COSTO UNITARIO]],"")</f>
        <v>0</v>
      </c>
    </row>
    <row r="916" spans="1:8" x14ac:dyDescent="0.25">
      <c r="A916" s="17">
        <f>IFERROR(_xlfn.XLOOKUP([1]!INVENTARIO[[#This Row],[CODIGO CONCATENADO]],[1]!Tabla1[[CODIGO CONCATENADO ]],[1]!Tabla1[FECHA],,0,-1),"")</f>
        <v>44699</v>
      </c>
      <c r="B916" s="17">
        <f>IFERROR(_xlfn.XLOOKUP([1]!INVENTARIO[[#This Row],[CODIGO CONCATENADO]],[1]!Tabla1[[CODIGO CONCATENADO ]],[1]!Tabla1[FECHA],,0,-1),"")</f>
        <v>44699</v>
      </c>
      <c r="C916" s="18" t="str">
        <f>+[1]!Tabla3[[#This Row],[Secuencia]]</f>
        <v>PLO0092</v>
      </c>
      <c r="D916" s="19" t="str">
        <f>+[1]!Tabla3[[#This Row],[Descripcion]]</f>
        <v>REJILLA DE PISO PARA DESAGUE DE 1 1/2</v>
      </c>
      <c r="E916" s="18" t="str">
        <f>+[1]!Tabla3[[#This Row],[Unidad de medida]]</f>
        <v>UNIDAD</v>
      </c>
      <c r="F916" s="20">
        <f>+[1]!INVENTARIO[[#This Row],[CANTIDAD INICIAL]]+[1]!INVENTARIO[[#This Row],[ENTRADAS]]-[1]!INVENTARIO[[#This Row],[SALIDAS]]+[1]!INVENTARIO[[#This Row],[AJUSTES]]</f>
        <v>5</v>
      </c>
      <c r="G916" s="21">
        <f>IFERROR(_xlfn.XLOOKUP([1]!INVENTARIO[[#This Row],[CODIGO CONCATENADO]],[1]!Tabla1[[CODIGO CONCATENADO ]],[1]!Tabla1[COSTO],,0,-1),"")</f>
        <v>75</v>
      </c>
      <c r="H916" s="21">
        <f>+IFERROR([1]!INVENTARIO[[#This Row],[STOCK (BALANCE)]]*[1]!INVENTARIO[[#This Row],[COSTO UNITARIO]],"")</f>
        <v>375</v>
      </c>
    </row>
    <row r="917" spans="1:8" x14ac:dyDescent="0.25">
      <c r="A917" s="12">
        <f>IFERROR(_xlfn.XLOOKUP([1]!INVENTARIO[[#This Row],[CODIGO CONCATENADO]],[1]!Tabla1[[CODIGO CONCATENADO ]],[1]!Tabla1[FECHA],,0,-1),"")</f>
        <v>44701</v>
      </c>
      <c r="B917" s="12">
        <f>IFERROR(_xlfn.XLOOKUP([1]!INVENTARIO[[#This Row],[CODIGO CONCATENADO]],[1]!Tabla1[[CODIGO CONCATENADO ]],[1]!Tabla1[FECHA],,0,-1),"")</f>
        <v>44701</v>
      </c>
      <c r="C917" s="13" t="str">
        <f>+[1]!Tabla3[[#This Row],[Secuencia]]</f>
        <v>PLO0093</v>
      </c>
      <c r="D917" s="14" t="str">
        <f>+[1]!Tabla3[[#This Row],[Descripcion]]</f>
        <v>ROLLOS DE TEFLON 3/4</v>
      </c>
      <c r="E917" s="13" t="str">
        <f>+[1]!Tabla3[[#This Row],[Unidad de medida]]</f>
        <v>UNIDAD</v>
      </c>
      <c r="F917" s="15">
        <f>+[1]!INVENTARIO[[#This Row],[CANTIDAD INICIAL]]+[1]!INVENTARIO[[#This Row],[ENTRADAS]]-[1]!INVENTARIO[[#This Row],[SALIDAS]]+[1]!INVENTARIO[[#This Row],[AJUSTES]]</f>
        <v>4</v>
      </c>
      <c r="G917" s="16">
        <f>IFERROR(_xlfn.XLOOKUP([1]!INVENTARIO[[#This Row],[CODIGO CONCATENADO]],[1]!Tabla1[[CODIGO CONCATENADO ]],[1]!Tabla1[COSTO],,0,-1),"")</f>
        <v>25</v>
      </c>
      <c r="H917" s="16">
        <f>+IFERROR([1]!INVENTARIO[[#This Row],[STOCK (BALANCE)]]*[1]!INVENTARIO[[#This Row],[COSTO UNITARIO]],"")</f>
        <v>100</v>
      </c>
    </row>
    <row r="918" spans="1:8" ht="30" x14ac:dyDescent="0.25">
      <c r="A918" s="17">
        <f>IFERROR(_xlfn.XLOOKUP([1]!INVENTARIO[[#This Row],[CODIGO CONCATENADO]],[1]!Tabla1[[CODIGO CONCATENADO ]],[1]!Tabla1[FECHA],,0,-1),"")</f>
        <v>43223</v>
      </c>
      <c r="B918" s="17">
        <f>IFERROR(_xlfn.XLOOKUP([1]!INVENTARIO[[#This Row],[CODIGO CONCATENADO]],[1]!Tabla1[[CODIGO CONCATENADO ]],[1]!Tabla1[FECHA],,0,-1),"")</f>
        <v>43223</v>
      </c>
      <c r="C918" s="18" t="str">
        <f>+[1]!Tabla3[[#This Row],[Secuencia]]</f>
        <v>PLO0094</v>
      </c>
      <c r="D918" s="19" t="str">
        <f>+[1]!Tabla3[[#This Row],[Descripcion]]</f>
        <v>SEPARADORES DE PARED PARA CRISTAL ACERO INOXIDABLE</v>
      </c>
      <c r="E918" s="18" t="str">
        <f>+[1]!Tabla3[[#This Row],[Unidad de medida]]</f>
        <v>UNIDAD</v>
      </c>
      <c r="F918" s="20">
        <f>+[1]!INVENTARIO[[#This Row],[CANTIDAD INICIAL]]+[1]!INVENTARIO[[#This Row],[ENTRADAS]]-[1]!INVENTARIO[[#This Row],[SALIDAS]]+[1]!INVENTARIO[[#This Row],[AJUSTES]]</f>
        <v>182</v>
      </c>
      <c r="G918" s="21">
        <f>IFERROR(_xlfn.XLOOKUP([1]!INVENTARIO[[#This Row],[CODIGO CONCATENADO]],[1]!Tabla1[[CODIGO CONCATENADO ]],[1]!Tabla1[COSTO],,0,-1),"")</f>
        <v>0</v>
      </c>
      <c r="H918" s="21">
        <f>+IFERROR([1]!INVENTARIO[[#This Row],[STOCK (BALANCE)]]*[1]!INVENTARIO[[#This Row],[COSTO UNITARIO]],"")</f>
        <v>0</v>
      </c>
    </row>
    <row r="919" spans="1:8" x14ac:dyDescent="0.25">
      <c r="A919" s="12">
        <f>IFERROR(_xlfn.XLOOKUP([1]!INVENTARIO[[#This Row],[CODIGO CONCATENADO]],[1]!Tabla1[[CODIGO CONCATENADO ]],[1]!Tabla1[FECHA],,0,-1),"")</f>
        <v>44699</v>
      </c>
      <c r="B919" s="12">
        <f>IFERROR(_xlfn.XLOOKUP([1]!INVENTARIO[[#This Row],[CODIGO CONCATENADO]],[1]!Tabla1[[CODIGO CONCATENADO ]],[1]!Tabla1[FECHA],,0,-1),"")</f>
        <v>44699</v>
      </c>
      <c r="C919" s="13" t="str">
        <f>+[1]!Tabla3[[#This Row],[Secuencia]]</f>
        <v>PLO0095</v>
      </c>
      <c r="D919" s="14" t="str">
        <f>+[1]!Tabla3[[#This Row],[Descripcion]]</f>
        <v>SIFON DE DRENAJE 2X2</v>
      </c>
      <c r="E919" s="13" t="str">
        <f>+[1]!Tabla3[[#This Row],[Unidad de medida]]</f>
        <v>UNIDAD</v>
      </c>
      <c r="F919" s="15">
        <f>+[1]!INVENTARIO[[#This Row],[CANTIDAD INICIAL]]+[1]!INVENTARIO[[#This Row],[ENTRADAS]]-[1]!INVENTARIO[[#This Row],[SALIDAS]]+[1]!INVENTARIO[[#This Row],[AJUSTES]]</f>
        <v>5</v>
      </c>
      <c r="G919" s="16">
        <f>IFERROR(_xlfn.XLOOKUP([1]!INVENTARIO[[#This Row],[CODIGO CONCATENADO]],[1]!Tabla1[[CODIGO CONCATENADO ]],[1]!Tabla1[COSTO],,0,-1),"")</f>
        <v>115</v>
      </c>
      <c r="H919" s="16">
        <f>+IFERROR([1]!INVENTARIO[[#This Row],[STOCK (BALANCE)]]*[1]!INVENTARIO[[#This Row],[COSTO UNITARIO]],"")</f>
        <v>575</v>
      </c>
    </row>
    <row r="920" spans="1:8" x14ac:dyDescent="0.25">
      <c r="A920" s="17">
        <f>IFERROR(_xlfn.XLOOKUP([1]!INVENTARIO[[#This Row],[CODIGO CONCATENADO]],[1]!Tabla1[[CODIGO CONCATENADO ]],[1]!Tabla1[FECHA],,0,-1),"")</f>
        <v>44540</v>
      </c>
      <c r="B920" s="17">
        <f>IFERROR(_xlfn.XLOOKUP([1]!INVENTARIO[[#This Row],[CODIGO CONCATENADO]],[1]!Tabla1[[CODIGO CONCATENADO ]],[1]!Tabla1[FECHA],,0,-1),"")</f>
        <v>44540</v>
      </c>
      <c r="C920" s="18" t="str">
        <f>+[1]!Tabla3[[#This Row],[Secuencia]]</f>
        <v>PLO0096</v>
      </c>
      <c r="D920" s="19" t="str">
        <f>+[1]!Tabla3[[#This Row],[Descripcion]]</f>
        <v>SIFON DE 11/2 DOBLE PVC LAVAMANOS/FREGADERO</v>
      </c>
      <c r="E920" s="18" t="str">
        <f>+[1]!Tabla3[[#This Row],[Unidad de medida]]</f>
        <v>UNIDAD</v>
      </c>
      <c r="F920" s="20">
        <f>+[1]!INVENTARIO[[#This Row],[CANTIDAD INICIAL]]+[1]!INVENTARIO[[#This Row],[ENTRADAS]]-[1]!INVENTARIO[[#This Row],[SALIDAS]]+[1]!INVENTARIO[[#This Row],[AJUSTES]]</f>
        <v>1</v>
      </c>
      <c r="G920" s="21">
        <f>IFERROR(_xlfn.XLOOKUP([1]!INVENTARIO[[#This Row],[CODIGO CONCATENADO]],[1]!Tabla1[[CODIGO CONCATENADO ]],[1]!Tabla1[COSTO],,0,-1),"")</f>
        <v>305</v>
      </c>
      <c r="H920" s="21">
        <f>+IFERROR([1]!INVENTARIO[[#This Row],[STOCK (BALANCE)]]*[1]!INVENTARIO[[#This Row],[COSTO UNITARIO]],"")</f>
        <v>305</v>
      </c>
    </row>
    <row r="921" spans="1:8" x14ac:dyDescent="0.25">
      <c r="A921" s="12">
        <f>IFERROR(_xlfn.XLOOKUP([1]!INVENTARIO[[#This Row],[CODIGO CONCATENADO]],[1]!Tabla1[[CODIGO CONCATENADO ]],[1]!Tabla1[FECHA],,0,-1),"")</f>
        <v>44109</v>
      </c>
      <c r="B921" s="12">
        <f>IFERROR(_xlfn.XLOOKUP([1]!INVENTARIO[[#This Row],[CODIGO CONCATENADO]],[1]!Tabla1[[CODIGO CONCATENADO ]],[1]!Tabla1[FECHA],,0,-1),"")</f>
        <v>44109</v>
      </c>
      <c r="C921" s="13" t="str">
        <f>+[1]!Tabla3[[#This Row],[Secuencia]]</f>
        <v>PLO0097</v>
      </c>
      <c r="D921" s="14" t="str">
        <f>+[1]!Tabla3[[#This Row],[Descripcion]]</f>
        <v>SILICON ACRILICO</v>
      </c>
      <c r="E921" s="13" t="str">
        <f>+[1]!Tabla3[[#This Row],[Unidad de medida]]</f>
        <v>UNIDAD</v>
      </c>
      <c r="F921" s="15">
        <f>+[1]!INVENTARIO[[#This Row],[CANTIDAD INICIAL]]+[1]!INVENTARIO[[#This Row],[ENTRADAS]]-[1]!INVENTARIO[[#This Row],[SALIDAS]]+[1]!INVENTARIO[[#This Row],[AJUSTES]]</f>
        <v>7</v>
      </c>
      <c r="G921" s="16">
        <f>IFERROR(_xlfn.XLOOKUP([1]!INVENTARIO[[#This Row],[CODIGO CONCATENADO]],[1]!Tabla1[[CODIGO CONCATENADO ]],[1]!Tabla1[COSTO],,0,-1),"")</f>
        <v>0</v>
      </c>
      <c r="H921" s="16">
        <f>+IFERROR([1]!INVENTARIO[[#This Row],[STOCK (BALANCE)]]*[1]!INVENTARIO[[#This Row],[COSTO UNITARIO]],"")</f>
        <v>0</v>
      </c>
    </row>
    <row r="922" spans="1:8" x14ac:dyDescent="0.25">
      <c r="A922" s="17">
        <f>IFERROR(_xlfn.XLOOKUP([1]!INVENTARIO[[#This Row],[CODIGO CONCATENADO]],[1]!Tabla1[[CODIGO CONCATENADO ]],[1]!Tabla1[FECHA],,0,-1),"")</f>
        <v>44701</v>
      </c>
      <c r="B922" s="17">
        <f>IFERROR(_xlfn.XLOOKUP([1]!INVENTARIO[[#This Row],[CODIGO CONCATENADO]],[1]!Tabla1[[CODIGO CONCATENADO ]],[1]!Tabla1[FECHA],,0,-1),"")</f>
        <v>44701</v>
      </c>
      <c r="C922" s="18" t="str">
        <f>+[1]!Tabla3[[#This Row],[Secuencia]]</f>
        <v>PLO0098</v>
      </c>
      <c r="D922" s="19" t="str">
        <f>+[1]!Tabla3[[#This Row],[Descripcion]]</f>
        <v>SILICON TRANSPARENTE GRADO INDUSTRIAL</v>
      </c>
      <c r="E922" s="18" t="str">
        <f>+[1]!Tabla3[[#This Row],[Unidad de medida]]</f>
        <v>UNIDAD</v>
      </c>
      <c r="F922" s="20">
        <f>+[1]!INVENTARIO[[#This Row],[CANTIDAD INICIAL]]+[1]!INVENTARIO[[#This Row],[ENTRADAS]]-[1]!INVENTARIO[[#This Row],[SALIDAS]]+[1]!INVENTARIO[[#This Row],[AJUSTES]]</f>
        <v>8</v>
      </c>
      <c r="G922" s="21">
        <f>IFERROR(_xlfn.XLOOKUP([1]!INVENTARIO[[#This Row],[CODIGO CONCATENADO]],[1]!Tabla1[[CODIGO CONCATENADO ]],[1]!Tabla1[COSTO],,0,-1),"")</f>
        <v>275</v>
      </c>
      <c r="H922" s="21">
        <f>+IFERROR([1]!INVENTARIO[[#This Row],[STOCK (BALANCE)]]*[1]!INVENTARIO[[#This Row],[COSTO UNITARIO]],"")</f>
        <v>2200</v>
      </c>
    </row>
    <row r="923" spans="1:8" x14ac:dyDescent="0.25">
      <c r="A923" s="12">
        <f>IFERROR(_xlfn.XLOOKUP([1]!INVENTARIO[[#This Row],[CODIGO CONCATENADO]],[1]!Tabla1[[CODIGO CONCATENADO ]],[1]!Tabla1[FECHA],,0,-1),"")</f>
        <v>44110</v>
      </c>
      <c r="B923" s="12">
        <f>IFERROR(_xlfn.XLOOKUP([1]!INVENTARIO[[#This Row],[CODIGO CONCATENADO]],[1]!Tabla1[[CODIGO CONCATENADO ]],[1]!Tabla1[FECHA],,0,-1),"")</f>
        <v>44110</v>
      </c>
      <c r="C923" s="13" t="str">
        <f>+[1]!Tabla3[[#This Row],[Secuencia]]</f>
        <v>PLO0099</v>
      </c>
      <c r="D923" s="14" t="str">
        <f>+[1]!Tabla3[[#This Row],[Descripcion]]</f>
        <v xml:space="preserve">SWITCH DE PRESION PARA BOMBAS DE AGUA </v>
      </c>
      <c r="E923" s="13" t="str">
        <f>+[1]!Tabla3[[#This Row],[Unidad de medida]]</f>
        <v>UNIDAD</v>
      </c>
      <c r="F923" s="15">
        <f>+[1]!INVENTARIO[[#This Row],[CANTIDAD INICIAL]]+[1]!INVENTARIO[[#This Row],[ENTRADAS]]-[1]!INVENTARIO[[#This Row],[SALIDAS]]+[1]!INVENTARIO[[#This Row],[AJUSTES]]</f>
        <v>0</v>
      </c>
      <c r="G923" s="16">
        <f>IFERROR(_xlfn.XLOOKUP([1]!INVENTARIO[[#This Row],[CODIGO CONCATENADO]],[1]!Tabla1[[CODIGO CONCATENADO ]],[1]!Tabla1[COSTO],,0,-1),"")</f>
        <v>168</v>
      </c>
      <c r="H923" s="16">
        <f>+IFERROR([1]!INVENTARIO[[#This Row],[STOCK (BALANCE)]]*[1]!INVENTARIO[[#This Row],[COSTO UNITARIO]],"")</f>
        <v>0</v>
      </c>
    </row>
    <row r="924" spans="1:8" x14ac:dyDescent="0.25">
      <c r="A924" s="17">
        <f>IFERROR(_xlfn.XLOOKUP([1]!INVENTARIO[[#This Row],[CODIGO CONCATENADO]],[1]!Tabla1[[CODIGO CONCATENADO ]],[1]!Tabla1[FECHA],,0,-1),"")</f>
        <v>44026</v>
      </c>
      <c r="B924" s="17">
        <f>IFERROR(_xlfn.XLOOKUP([1]!INVENTARIO[[#This Row],[CODIGO CONCATENADO]],[1]!Tabla1[[CODIGO CONCATENADO ]],[1]!Tabla1[FECHA],,0,-1),"")</f>
        <v>44026</v>
      </c>
      <c r="C924" s="18" t="str">
        <f>+[1]!Tabla3[[#This Row],[Secuencia]]</f>
        <v>PLO0100</v>
      </c>
      <c r="D924" s="19" t="str">
        <f>+[1]!Tabla3[[#This Row],[Descripcion]]</f>
        <v>TAPAS DE INODOROS  REDONDAS COLOR BLANCO</v>
      </c>
      <c r="E924" s="18" t="str">
        <f>+[1]!Tabla3[[#This Row],[Unidad de medida]]</f>
        <v>UNIDAD</v>
      </c>
      <c r="F924" s="20">
        <f>+[1]!INVENTARIO[[#This Row],[CANTIDAD INICIAL]]+[1]!INVENTARIO[[#This Row],[ENTRADAS]]-[1]!INVENTARIO[[#This Row],[SALIDAS]]+[1]!INVENTARIO[[#This Row],[AJUSTES]]</f>
        <v>0</v>
      </c>
      <c r="G924" s="21">
        <f>IFERROR(_xlfn.XLOOKUP([1]!INVENTARIO[[#This Row],[CODIGO CONCATENADO]],[1]!Tabla1[[CODIGO CONCATENADO ]],[1]!Tabla1[COSTO],,0,-1),"")</f>
        <v>708</v>
      </c>
      <c r="H924" s="21">
        <f>+IFERROR([1]!INVENTARIO[[#This Row],[STOCK (BALANCE)]]*[1]!INVENTARIO[[#This Row],[COSTO UNITARIO]],"")</f>
        <v>0</v>
      </c>
    </row>
    <row r="925" spans="1:8" x14ac:dyDescent="0.25">
      <c r="A925" s="12">
        <f>IFERROR(_xlfn.XLOOKUP([1]!INVENTARIO[[#This Row],[CODIGO CONCATENADO]],[1]!Tabla1[[CODIGO CONCATENADO ]],[1]!Tabla1[FECHA],,0,-1),"")</f>
        <v>44540</v>
      </c>
      <c r="B925" s="12">
        <f>IFERROR(_xlfn.XLOOKUP([1]!INVENTARIO[[#This Row],[CODIGO CONCATENADO]],[1]!Tabla1[[CODIGO CONCATENADO ]],[1]!Tabla1[FECHA],,0,-1),"")</f>
        <v>44540</v>
      </c>
      <c r="C925" s="13" t="str">
        <f>+[1]!Tabla3[[#This Row],[Secuencia]]</f>
        <v>PLO0101</v>
      </c>
      <c r="D925" s="14" t="str">
        <f>+[1]!Tabla3[[#This Row],[Descripcion]]</f>
        <v>TAPAS DE INODOROS  REDONDAS COLOR BLANCO</v>
      </c>
      <c r="E925" s="13" t="str">
        <f>+[1]!Tabla3[[#This Row],[Unidad de medida]]</f>
        <v>UNIDAD</v>
      </c>
      <c r="F925" s="15">
        <f>+[1]!INVENTARIO[[#This Row],[CANTIDAD INICIAL]]+[1]!INVENTARIO[[#This Row],[ENTRADAS]]-[1]!INVENTARIO[[#This Row],[SALIDAS]]+[1]!INVENTARIO[[#This Row],[AJUSTES]]</f>
        <v>0</v>
      </c>
      <c r="G925" s="16">
        <f>IFERROR(_xlfn.XLOOKUP([1]!INVENTARIO[[#This Row],[CODIGO CONCATENADO]],[1]!Tabla1[[CODIGO CONCATENADO ]],[1]!Tabla1[COSTO],,0,-1),"")</f>
        <v>425</v>
      </c>
      <c r="H925" s="16">
        <f>+IFERROR([1]!INVENTARIO[[#This Row],[STOCK (BALANCE)]]*[1]!INVENTARIO[[#This Row],[COSTO UNITARIO]],"")</f>
        <v>0</v>
      </c>
    </row>
    <row r="926" spans="1:8" x14ac:dyDescent="0.25">
      <c r="A926" s="17">
        <f>IFERROR(_xlfn.XLOOKUP([1]!INVENTARIO[[#This Row],[CODIGO CONCATENADO]],[1]!Tabla1[[CODIGO CONCATENADO ]],[1]!Tabla1[FECHA],,0,-1),"")</f>
        <v>44592</v>
      </c>
      <c r="B926" s="17">
        <f>IFERROR(_xlfn.XLOOKUP([1]!INVENTARIO[[#This Row],[CODIGO CONCATENADO]],[1]!Tabla1[[CODIGO CONCATENADO ]],[1]!Tabla1[FECHA],,0,-1),"")</f>
        <v>44592</v>
      </c>
      <c r="C926" s="18" t="str">
        <f>+[1]!Tabla3[[#This Row],[Secuencia]]</f>
        <v>PLO0102</v>
      </c>
      <c r="D926" s="19" t="str">
        <f>+[1]!Tabla3[[#This Row],[Descripcion]]</f>
        <v>TAPON CIEGO CON ROSCA 1 1/2 PVC</v>
      </c>
      <c r="E926" s="18" t="str">
        <f>+[1]!Tabla3[[#This Row],[Unidad de medida]]</f>
        <v>UNIDAD</v>
      </c>
      <c r="F926" s="20">
        <f>+[1]!INVENTARIO[[#This Row],[CANTIDAD INICIAL]]+[1]!INVENTARIO[[#This Row],[ENTRADAS]]-[1]!INVENTARIO[[#This Row],[SALIDAS]]+[1]!INVENTARIO[[#This Row],[AJUSTES]]</f>
        <v>0</v>
      </c>
      <c r="G926" s="21">
        <f>IFERROR(_xlfn.XLOOKUP([1]!INVENTARIO[[#This Row],[CODIGO CONCATENADO]],[1]!Tabla1[[CODIGO CONCATENADO ]],[1]!Tabla1[COSTO],,0,-1),"")</f>
        <v>0</v>
      </c>
      <c r="H926" s="21">
        <f>+IFERROR([1]!INVENTARIO[[#This Row],[STOCK (BALANCE)]]*[1]!INVENTARIO[[#This Row],[COSTO UNITARIO]],"")</f>
        <v>0</v>
      </c>
    </row>
    <row r="927" spans="1:8" x14ac:dyDescent="0.25">
      <c r="A927" s="12">
        <f>IFERROR(_xlfn.XLOOKUP([1]!INVENTARIO[[#This Row],[CODIGO CONCATENADO]],[1]!Tabla1[[CODIGO CONCATENADO ]],[1]!Tabla1[FECHA],,0,-1),"")</f>
        <v>44147</v>
      </c>
      <c r="B927" s="12">
        <f>IFERROR(_xlfn.XLOOKUP([1]!INVENTARIO[[#This Row],[CODIGO CONCATENADO]],[1]!Tabla1[[CODIGO CONCATENADO ]],[1]!Tabla1[FECHA],,0,-1),"")</f>
        <v>44147</v>
      </c>
      <c r="C927" s="13" t="str">
        <f>+[1]!Tabla3[[#This Row],[Secuencia]]</f>
        <v>PLO0103</v>
      </c>
      <c r="D927" s="14" t="str">
        <f>+[1]!Tabla3[[#This Row],[Descripcion]]</f>
        <v xml:space="preserve">TAPON CIEGO DE 1/2 PVC </v>
      </c>
      <c r="E927" s="13" t="str">
        <f>+[1]!Tabla3[[#This Row],[Unidad de medida]]</f>
        <v>UNIDAD</v>
      </c>
      <c r="F927" s="15">
        <f>+[1]!INVENTARIO[[#This Row],[CANTIDAD INICIAL]]+[1]!INVENTARIO[[#This Row],[ENTRADAS]]-[1]!INVENTARIO[[#This Row],[SALIDAS]]+[1]!INVENTARIO[[#This Row],[AJUSTES]]</f>
        <v>31</v>
      </c>
      <c r="G927" s="16">
        <f>IFERROR(_xlfn.XLOOKUP([1]!INVENTARIO[[#This Row],[CODIGO CONCATENADO]],[1]!Tabla1[[CODIGO CONCATENADO ]],[1]!Tabla1[COSTO],,0,-1),"")</f>
        <v>3.05</v>
      </c>
      <c r="H927" s="16">
        <f>+IFERROR([1]!INVENTARIO[[#This Row],[STOCK (BALANCE)]]*[1]!INVENTARIO[[#This Row],[COSTO UNITARIO]],"")</f>
        <v>94.55</v>
      </c>
    </row>
    <row r="928" spans="1:8" x14ac:dyDescent="0.25">
      <c r="A928" s="17">
        <f>IFERROR(_xlfn.XLOOKUP([1]!INVENTARIO[[#This Row],[CODIGO CONCATENADO]],[1]!Tabla1[[CODIGO CONCATENADO ]],[1]!Tabla1[FECHA],,0,-1),"")</f>
        <v>44027</v>
      </c>
      <c r="B928" s="17">
        <f>IFERROR(_xlfn.XLOOKUP([1]!INVENTARIO[[#This Row],[CODIGO CONCATENADO]],[1]!Tabla1[[CODIGO CONCATENADO ]],[1]!Tabla1[FECHA],,0,-1),"")</f>
        <v>44027</v>
      </c>
      <c r="C928" s="18" t="str">
        <f>+[1]!Tabla3[[#This Row],[Secuencia]]</f>
        <v>PLO0104</v>
      </c>
      <c r="D928" s="19" t="str">
        <f>+[1]!Tabla3[[#This Row],[Descripcion]]</f>
        <v xml:space="preserve">TAPON CIEGO DE 3/4 PVC </v>
      </c>
      <c r="E928" s="18" t="str">
        <f>+[1]!Tabla3[[#This Row],[Unidad de medida]]</f>
        <v>UNIDAD</v>
      </c>
      <c r="F928" s="20">
        <f>+[1]!INVENTARIO[[#This Row],[CANTIDAD INICIAL]]+[1]!INVENTARIO[[#This Row],[ENTRADAS]]-[1]!INVENTARIO[[#This Row],[SALIDAS]]+[1]!INVENTARIO[[#This Row],[AJUSTES]]</f>
        <v>17</v>
      </c>
      <c r="G928" s="21">
        <f>IFERROR(_xlfn.XLOOKUP([1]!INVENTARIO[[#This Row],[CODIGO CONCATENADO]],[1]!Tabla1[[CODIGO CONCATENADO ]],[1]!Tabla1[COSTO],,0,-1),"")</f>
        <v>3.7</v>
      </c>
      <c r="H928" s="21">
        <f>+IFERROR([1]!INVENTARIO[[#This Row],[STOCK (BALANCE)]]*[1]!INVENTARIO[[#This Row],[COSTO UNITARIO]],"")</f>
        <v>62.900000000000006</v>
      </c>
    </row>
    <row r="929" spans="1:8" x14ac:dyDescent="0.25">
      <c r="A929" s="12">
        <f>IFERROR(_xlfn.XLOOKUP([1]!INVENTARIO[[#This Row],[CODIGO CONCATENADO]],[1]!Tabla1[[CODIGO CONCATENADO ]],[1]!Tabla1[FECHA],,0,-1),"")</f>
        <v>44154</v>
      </c>
      <c r="B929" s="12">
        <f>IFERROR(_xlfn.XLOOKUP([1]!INVENTARIO[[#This Row],[CODIGO CONCATENADO]],[1]!Tabla1[[CODIGO CONCATENADO ]],[1]!Tabla1[FECHA],,0,-1),"")</f>
        <v>44154</v>
      </c>
      <c r="C929" s="13" t="str">
        <f>+[1]!Tabla3[[#This Row],[Secuencia]]</f>
        <v>PLO0105</v>
      </c>
      <c r="D929" s="14" t="str">
        <f>+[1]!Tabla3[[#This Row],[Descripcion]]</f>
        <v xml:space="preserve">TEE DE 1 PVC </v>
      </c>
      <c r="E929" s="13" t="str">
        <f>+[1]!Tabla3[[#This Row],[Unidad de medida]]</f>
        <v>UNIDAD</v>
      </c>
      <c r="F929" s="15">
        <f>+[1]!INVENTARIO[[#This Row],[CANTIDAD INICIAL]]+[1]!INVENTARIO[[#This Row],[ENTRADAS]]-[1]!INVENTARIO[[#This Row],[SALIDAS]]+[1]!INVENTARIO[[#This Row],[AJUSTES]]</f>
        <v>20</v>
      </c>
      <c r="G929" s="16">
        <f>IFERROR(_xlfn.XLOOKUP([1]!INVENTARIO[[#This Row],[CODIGO CONCATENADO]],[1]!Tabla1[[CODIGO CONCATENADO ]],[1]!Tabla1[COSTO],,0,-1),"")</f>
        <v>19.32</v>
      </c>
      <c r="H929" s="16">
        <f>+IFERROR([1]!INVENTARIO[[#This Row],[STOCK (BALANCE)]]*[1]!INVENTARIO[[#This Row],[COSTO UNITARIO]],"")</f>
        <v>386.4</v>
      </c>
    </row>
    <row r="930" spans="1:8" x14ac:dyDescent="0.25">
      <c r="A930" s="17">
        <f>IFERROR(_xlfn.XLOOKUP([1]!INVENTARIO[[#This Row],[CODIGO CONCATENADO]],[1]!Tabla1[[CODIGO CONCATENADO ]],[1]!Tabla1[FECHA],,0,-1),"")</f>
        <v>44026</v>
      </c>
      <c r="B930" s="17">
        <f>IFERROR(_xlfn.XLOOKUP([1]!INVENTARIO[[#This Row],[CODIGO CONCATENADO]],[1]!Tabla1[[CODIGO CONCATENADO ]],[1]!Tabla1[FECHA],,0,-1),"")</f>
        <v>44026</v>
      </c>
      <c r="C930" s="18" t="str">
        <f>+[1]!Tabla3[[#This Row],[Secuencia]]</f>
        <v>PLO0106</v>
      </c>
      <c r="D930" s="19" t="str">
        <f>+[1]!Tabla3[[#This Row],[Descripcion]]</f>
        <v>TEE DE 1/2 PVC</v>
      </c>
      <c r="E930" s="18" t="str">
        <f>+[1]!Tabla3[[#This Row],[Unidad de medida]]</f>
        <v>UNIDAD</v>
      </c>
      <c r="F930" s="20">
        <f>+[1]!INVENTARIO[[#This Row],[CANTIDAD INICIAL]]+[1]!INVENTARIO[[#This Row],[ENTRADAS]]-[1]!INVENTARIO[[#This Row],[SALIDAS]]+[1]!INVENTARIO[[#This Row],[AJUSTES]]</f>
        <v>27</v>
      </c>
      <c r="G930" s="21">
        <f>IFERROR(_xlfn.XLOOKUP([1]!INVENTARIO[[#This Row],[CODIGO CONCATENADO]],[1]!Tabla1[[CODIGO CONCATENADO ]],[1]!Tabla1[COSTO],,0,-1),"")</f>
        <v>13.22</v>
      </c>
      <c r="H930" s="21">
        <f>+IFERROR([1]!INVENTARIO[[#This Row],[STOCK (BALANCE)]]*[1]!INVENTARIO[[#This Row],[COSTO UNITARIO]],"")</f>
        <v>356.94</v>
      </c>
    </row>
    <row r="931" spans="1:8" x14ac:dyDescent="0.25">
      <c r="A931" s="12">
        <f>IFERROR(_xlfn.XLOOKUP([1]!INVENTARIO[[#This Row],[CODIGO CONCATENADO]],[1]!Tabla1[[CODIGO CONCATENADO ]],[1]!Tabla1[FECHA],,0,-1),"")</f>
        <v>44026</v>
      </c>
      <c r="B931" s="12">
        <f>IFERROR(_xlfn.XLOOKUP([1]!INVENTARIO[[#This Row],[CODIGO CONCATENADO]],[1]!Tabla1[[CODIGO CONCATENADO ]],[1]!Tabla1[FECHA],,0,-1),"")</f>
        <v>44026</v>
      </c>
      <c r="C931" s="13" t="str">
        <f>+[1]!Tabla3[[#This Row],[Secuencia]]</f>
        <v>PLO0107</v>
      </c>
      <c r="D931" s="14" t="str">
        <f>+[1]!Tabla3[[#This Row],[Descripcion]]</f>
        <v xml:space="preserve">TEE DE 3/4 PVC </v>
      </c>
      <c r="E931" s="13" t="str">
        <f>+[1]!Tabla3[[#This Row],[Unidad de medida]]</f>
        <v>UNIDAD</v>
      </c>
      <c r="F931" s="15">
        <f>+[1]!INVENTARIO[[#This Row],[CANTIDAD INICIAL]]+[1]!INVENTARIO[[#This Row],[ENTRADAS]]-[1]!INVENTARIO[[#This Row],[SALIDAS]]+[1]!INVENTARIO[[#This Row],[AJUSTES]]</f>
        <v>22</v>
      </c>
      <c r="G931" s="16">
        <f>IFERROR(_xlfn.XLOOKUP([1]!INVENTARIO[[#This Row],[CODIGO CONCATENADO]],[1]!Tabla1[[CODIGO CONCATENADO ]],[1]!Tabla1[COSTO],,0,-1),"")</f>
        <v>13.22</v>
      </c>
      <c r="H931" s="16">
        <f>+IFERROR([1]!INVENTARIO[[#This Row],[STOCK (BALANCE)]]*[1]!INVENTARIO[[#This Row],[COSTO UNITARIO]],"")</f>
        <v>290.84000000000003</v>
      </c>
    </row>
    <row r="932" spans="1:8" x14ac:dyDescent="0.25">
      <c r="A932" s="17">
        <f>IFERROR(_xlfn.XLOOKUP([1]!INVENTARIO[[#This Row],[CODIGO CONCATENADO]],[1]!Tabla1[[CODIGO CONCATENADO ]],[1]!Tabla1[FECHA],,0,-1),"")</f>
        <v>44540</v>
      </c>
      <c r="B932" s="17">
        <f>IFERROR(_xlfn.XLOOKUP([1]!INVENTARIO[[#This Row],[CODIGO CONCATENADO]],[1]!Tabla1[[CODIGO CONCATENADO ]],[1]!Tabla1[FECHA],,0,-1),"")</f>
        <v>44540</v>
      </c>
      <c r="C932" s="18" t="str">
        <f>+[1]!Tabla3[[#This Row],[Secuencia]]</f>
        <v>PLO0108</v>
      </c>
      <c r="D932" s="19" t="str">
        <f>+[1]!Tabla3[[#This Row],[Descripcion]]</f>
        <v>TINACO DE 250 GALONES TINACOM</v>
      </c>
      <c r="E932" s="18" t="str">
        <f>+[1]!Tabla3[[#This Row],[Unidad de medida]]</f>
        <v>UNIDAD</v>
      </c>
      <c r="F932" s="20">
        <f>+[1]!INVENTARIO[[#This Row],[CANTIDAD INICIAL]]+[1]!INVENTARIO[[#This Row],[ENTRADAS]]-[1]!INVENTARIO[[#This Row],[SALIDAS]]+[1]!INVENTARIO[[#This Row],[AJUSTES]]</f>
        <v>1</v>
      </c>
      <c r="G932" s="21">
        <f>IFERROR(_xlfn.XLOOKUP([1]!INVENTARIO[[#This Row],[CODIGO CONCATENADO]],[1]!Tabla1[[CODIGO CONCATENADO ]],[1]!Tabla1[COSTO],,0,-1),"")</f>
        <v>5900</v>
      </c>
      <c r="H932" s="21">
        <f>+IFERROR([1]!INVENTARIO[[#This Row],[STOCK (BALANCE)]]*[1]!INVENTARIO[[#This Row],[COSTO UNITARIO]],"")</f>
        <v>5900</v>
      </c>
    </row>
    <row r="933" spans="1:8" x14ac:dyDescent="0.25">
      <c r="A933" s="12">
        <f>IFERROR(_xlfn.XLOOKUP([1]!INVENTARIO[[#This Row],[CODIGO CONCATENADO]],[1]!Tabla1[[CODIGO CONCATENADO ]],[1]!Tabla1[FECHA],,0,-1),"")</f>
        <v>44540</v>
      </c>
      <c r="B933" s="12">
        <f>IFERROR(_xlfn.XLOOKUP([1]!INVENTARIO[[#This Row],[CODIGO CONCATENADO]],[1]!Tabla1[[CODIGO CONCATENADO ]],[1]!Tabla1[FECHA],,0,-1),"")</f>
        <v>44540</v>
      </c>
      <c r="C933" s="13" t="str">
        <f>+[1]!Tabla3[[#This Row],[Secuencia]]</f>
        <v>PLO0109</v>
      </c>
      <c r="D933" s="14" t="str">
        <f>+[1]!Tabla3[[#This Row],[Descripcion]]</f>
        <v>TINACO DE 400 GALONES TINACOM</v>
      </c>
      <c r="E933" s="13" t="str">
        <f>+[1]!Tabla3[[#This Row],[Unidad de medida]]</f>
        <v>UNIDAD</v>
      </c>
      <c r="F933" s="15">
        <f>+[1]!INVENTARIO[[#This Row],[CANTIDAD INICIAL]]+[1]!INVENTARIO[[#This Row],[ENTRADAS]]-[1]!INVENTARIO[[#This Row],[SALIDAS]]+[1]!INVENTARIO[[#This Row],[AJUSTES]]</f>
        <v>0</v>
      </c>
      <c r="G933" s="16">
        <f>IFERROR(_xlfn.XLOOKUP([1]!INVENTARIO[[#This Row],[CODIGO CONCATENADO]],[1]!Tabla1[[CODIGO CONCATENADO ]],[1]!Tabla1[COSTO],,0,-1),"")</f>
        <v>9900</v>
      </c>
      <c r="H933" s="16">
        <f>+IFERROR([1]!INVENTARIO[[#This Row],[STOCK (BALANCE)]]*[1]!INVENTARIO[[#This Row],[COSTO UNITARIO]],"")</f>
        <v>0</v>
      </c>
    </row>
    <row r="934" spans="1:8" x14ac:dyDescent="0.25">
      <c r="A934" s="17">
        <f>IFERROR(_xlfn.XLOOKUP([1]!INVENTARIO[[#This Row],[CODIGO CONCATENADO]],[1]!Tabla1[[CODIGO CONCATENADO ]],[1]!Tabla1[FECHA],,0,-1),"")</f>
        <v>44701</v>
      </c>
      <c r="B934" s="17">
        <f>IFERROR(_xlfn.XLOOKUP([1]!INVENTARIO[[#This Row],[CODIGO CONCATENADO]],[1]!Tabla1[[CODIGO CONCATENADO ]],[1]!Tabla1[FECHA],,0,-1),"")</f>
        <v>44701</v>
      </c>
      <c r="C934" s="18" t="str">
        <f>+[1]!Tabla3[[#This Row],[Secuencia]]</f>
        <v>PLO0110</v>
      </c>
      <c r="D934" s="19" t="str">
        <f>+[1]!Tabla3[[#This Row],[Descripcion]]</f>
        <v>TORNILLO PARA BACINETA DE METAL (JUEGO)</v>
      </c>
      <c r="E934" s="18" t="str">
        <f>+[1]!Tabla3[[#This Row],[Unidad de medida]]</f>
        <v>UNIDAD</v>
      </c>
      <c r="F934" s="20">
        <f>+[1]!INVENTARIO[[#This Row],[CANTIDAD INICIAL]]+[1]!INVENTARIO[[#This Row],[ENTRADAS]]-[1]!INVENTARIO[[#This Row],[SALIDAS]]+[1]!INVENTARIO[[#This Row],[AJUSTES]]</f>
        <v>13</v>
      </c>
      <c r="G934" s="21">
        <f>IFERROR(_xlfn.XLOOKUP([1]!INVENTARIO[[#This Row],[CODIGO CONCATENADO]],[1]!Tabla1[[CODIGO CONCATENADO ]],[1]!Tabla1[COSTO],,0,-1),"")</f>
        <v>28</v>
      </c>
      <c r="H934" s="21">
        <f>+IFERROR([1]!INVENTARIO[[#This Row],[STOCK (BALANCE)]]*[1]!INVENTARIO[[#This Row],[COSTO UNITARIO]],"")</f>
        <v>364</v>
      </c>
    </row>
    <row r="935" spans="1:8" x14ac:dyDescent="0.25">
      <c r="A935" s="12">
        <f>IFERROR(_xlfn.XLOOKUP([1]!INVENTARIO[[#This Row],[CODIGO CONCATENADO]],[1]!Tabla1[[CODIGO CONCATENADO ]],[1]!Tabla1[FECHA],,0,-1),"")</f>
        <v>43223</v>
      </c>
      <c r="B935" s="12">
        <f>IFERROR(_xlfn.XLOOKUP([1]!INVENTARIO[[#This Row],[CODIGO CONCATENADO]],[1]!Tabla1[[CODIGO CONCATENADO ]],[1]!Tabla1[FECHA],,0,-1),"")</f>
        <v>43223</v>
      </c>
      <c r="C935" s="13" t="str">
        <f>+[1]!Tabla3[[#This Row],[Secuencia]]</f>
        <v>PLO0111</v>
      </c>
      <c r="D935" s="14" t="str">
        <f>+[1]!Tabla3[[#This Row],[Descripcion]]</f>
        <v>TORNILLO PARA TANQUE DE INODORO (JUEGO)</v>
      </c>
      <c r="E935" s="13" t="str">
        <f>+[1]!Tabla3[[#This Row],[Unidad de medida]]</f>
        <v>UNIDAD</v>
      </c>
      <c r="F935" s="15">
        <f>+[1]!INVENTARIO[[#This Row],[CANTIDAD INICIAL]]+[1]!INVENTARIO[[#This Row],[ENTRADAS]]-[1]!INVENTARIO[[#This Row],[SALIDAS]]+[1]!INVENTARIO[[#This Row],[AJUSTES]]</f>
        <v>1</v>
      </c>
      <c r="G935" s="16">
        <f>IFERROR(_xlfn.XLOOKUP([1]!INVENTARIO[[#This Row],[CODIGO CONCATENADO]],[1]!Tabla1[[CODIGO CONCATENADO ]],[1]!Tabla1[COSTO],,0,-1),"")</f>
        <v>35.4</v>
      </c>
      <c r="H935" s="16">
        <f>+IFERROR([1]!INVENTARIO[[#This Row],[STOCK (BALANCE)]]*[1]!INVENTARIO[[#This Row],[COSTO UNITARIO]],"")</f>
        <v>35.4</v>
      </c>
    </row>
    <row r="936" spans="1:8" x14ac:dyDescent="0.25">
      <c r="A936" s="17">
        <f>IFERROR(_xlfn.XLOOKUP([1]!INVENTARIO[[#This Row],[CODIGO CONCATENADO]],[1]!Tabla1[[CODIGO CONCATENADO ]],[1]!Tabla1[FECHA],,0,-1),"")</f>
        <v>43223</v>
      </c>
      <c r="B936" s="17">
        <f>IFERROR(_xlfn.XLOOKUP([1]!INVENTARIO[[#This Row],[CODIGO CONCATENADO]],[1]!Tabla1[[CODIGO CONCATENADO ]],[1]!Tabla1[FECHA],,0,-1),"")</f>
        <v>43223</v>
      </c>
      <c r="C936" s="18" t="str">
        <f>+[1]!Tabla3[[#This Row],[Secuencia]]</f>
        <v>PLO0112</v>
      </c>
      <c r="D936" s="19" t="str">
        <f>+[1]!Tabla3[[#This Row],[Descripcion]]</f>
        <v>TUBOS  DE 3 PVC</v>
      </c>
      <c r="E936" s="18" t="str">
        <f>+[1]!Tabla3[[#This Row],[Unidad de medida]]</f>
        <v>UNIDAD</v>
      </c>
      <c r="F936" s="20">
        <f>+[1]!INVENTARIO[[#This Row],[CANTIDAD INICIAL]]+[1]!INVENTARIO[[#This Row],[ENTRADAS]]-[1]!INVENTARIO[[#This Row],[SALIDAS]]+[1]!INVENTARIO[[#This Row],[AJUSTES]]</f>
        <v>4</v>
      </c>
      <c r="G936" s="21">
        <f>IFERROR(_xlfn.XLOOKUP([1]!INVENTARIO[[#This Row],[CODIGO CONCATENADO]],[1]!Tabla1[[CODIGO CONCATENADO ]],[1]!Tabla1[COSTO],,0,-1),"")</f>
        <v>1091.5</v>
      </c>
      <c r="H936" s="21">
        <f>+IFERROR([1]!INVENTARIO[[#This Row],[STOCK (BALANCE)]]*[1]!INVENTARIO[[#This Row],[COSTO UNITARIO]],"")</f>
        <v>4366</v>
      </c>
    </row>
    <row r="937" spans="1:8" x14ac:dyDescent="0.25">
      <c r="A937" s="12">
        <f>IFERROR(_xlfn.XLOOKUP([1]!INVENTARIO[[#This Row],[CODIGO CONCATENADO]],[1]!Tabla1[[CODIGO CONCATENADO ]],[1]!Tabla1[FECHA],,0,-1),"")</f>
        <v>44699</v>
      </c>
      <c r="B937" s="12">
        <f>IFERROR(_xlfn.XLOOKUP([1]!INVENTARIO[[#This Row],[CODIGO CONCATENADO]],[1]!Tabla1[[CODIGO CONCATENADO ]],[1]!Tabla1[FECHA],,0,-1),"")</f>
        <v>44699</v>
      </c>
      <c r="C937" s="13" t="str">
        <f>+[1]!Tabla3[[#This Row],[Secuencia]]</f>
        <v>PLO0113</v>
      </c>
      <c r="D937" s="14" t="str">
        <f>+[1]!Tabla3[[#This Row],[Descripcion]]</f>
        <v xml:space="preserve">TUBOS DE 1 1/2  SCH 40 PVC </v>
      </c>
      <c r="E937" s="13" t="str">
        <f>+[1]!Tabla3[[#This Row],[Unidad de medida]]</f>
        <v>UNIDAD</v>
      </c>
      <c r="F937" s="15">
        <f>+[1]!INVENTARIO[[#This Row],[CANTIDAD INICIAL]]+[1]!INVENTARIO[[#This Row],[ENTRADAS]]-[1]!INVENTARIO[[#This Row],[SALIDAS]]+[1]!INVENTARIO[[#This Row],[AJUSTES]]</f>
        <v>6</v>
      </c>
      <c r="G937" s="16">
        <f>IFERROR(_xlfn.XLOOKUP([1]!INVENTARIO[[#This Row],[CODIGO CONCATENADO]],[1]!Tabla1[[CODIGO CONCATENADO ]],[1]!Tabla1[COSTO],,0,-1),"")</f>
        <v>968</v>
      </c>
      <c r="H937" s="16">
        <f>+IFERROR([1]!INVENTARIO[[#This Row],[STOCK (BALANCE)]]*[1]!INVENTARIO[[#This Row],[COSTO UNITARIO]],"")</f>
        <v>5808</v>
      </c>
    </row>
    <row r="938" spans="1:8" x14ac:dyDescent="0.25">
      <c r="A938" s="17">
        <f>IFERROR(_xlfn.XLOOKUP([1]!INVENTARIO[[#This Row],[CODIGO CONCATENADO]],[1]!Tabla1[[CODIGO CONCATENADO ]],[1]!Tabla1[FECHA],,0,-1),"")</f>
        <v>44699</v>
      </c>
      <c r="B938" s="17">
        <f>IFERROR(_xlfn.XLOOKUP([1]!INVENTARIO[[#This Row],[CODIGO CONCATENADO]],[1]!Tabla1[[CODIGO CONCATENADO ]],[1]!Tabla1[FECHA],,0,-1),"")</f>
        <v>44699</v>
      </c>
      <c r="C938" s="18" t="str">
        <f>+[1]!Tabla3[[#This Row],[Secuencia]]</f>
        <v>PLO0114</v>
      </c>
      <c r="D938" s="19" t="str">
        <f>+[1]!Tabla3[[#This Row],[Descripcion]]</f>
        <v xml:space="preserve">TUBOS DE 1 SCH 40 PVC </v>
      </c>
      <c r="E938" s="18" t="str">
        <f>+[1]!Tabla3[[#This Row],[Unidad de medida]]</f>
        <v>UNIDAD</v>
      </c>
      <c r="F938" s="20">
        <f>+[1]!INVENTARIO[[#This Row],[CANTIDAD INICIAL]]+[1]!INVENTARIO[[#This Row],[ENTRADAS]]-[1]!INVENTARIO[[#This Row],[SALIDAS]]+[1]!INVENTARIO[[#This Row],[AJUSTES]]</f>
        <v>18</v>
      </c>
      <c r="G938" s="21">
        <f>IFERROR(_xlfn.XLOOKUP([1]!INVENTARIO[[#This Row],[CODIGO CONCATENADO]],[1]!Tabla1[[CODIGO CONCATENADO ]],[1]!Tabla1[COSTO],,0,-1),"")</f>
        <v>592</v>
      </c>
      <c r="H938" s="21">
        <f>+IFERROR([1]!INVENTARIO[[#This Row],[STOCK (BALANCE)]]*[1]!INVENTARIO[[#This Row],[COSTO UNITARIO]],"")</f>
        <v>10656</v>
      </c>
    </row>
    <row r="939" spans="1:8" x14ac:dyDescent="0.25">
      <c r="A939" s="12">
        <f>IFERROR(_xlfn.XLOOKUP([1]!INVENTARIO[[#This Row],[CODIGO CONCATENADO]],[1]!Tabla1[[CODIGO CONCATENADO ]],[1]!Tabla1[FECHA],,0,-1),"")</f>
        <v>44027</v>
      </c>
      <c r="B939" s="12">
        <f>IFERROR(_xlfn.XLOOKUP([1]!INVENTARIO[[#This Row],[CODIGO CONCATENADO]],[1]!Tabla1[[CODIGO CONCATENADO ]],[1]!Tabla1[FECHA],,0,-1),"")</f>
        <v>44027</v>
      </c>
      <c r="C939" s="13" t="str">
        <f>+[1]!Tabla3[[#This Row],[Secuencia]]</f>
        <v>PLO0115</v>
      </c>
      <c r="D939" s="14" t="str">
        <f>+[1]!Tabla3[[#This Row],[Descripcion]]</f>
        <v xml:space="preserve">TUBOS DE 1/2 SDR 41 PVC </v>
      </c>
      <c r="E939" s="13" t="str">
        <f>+[1]!Tabla3[[#This Row],[Unidad de medida]]</f>
        <v>UNIDAD</v>
      </c>
      <c r="F939" s="15">
        <f>+[1]!INVENTARIO[[#This Row],[CANTIDAD INICIAL]]+[1]!INVENTARIO[[#This Row],[ENTRADAS]]-[1]!INVENTARIO[[#This Row],[SALIDAS]]+[1]!INVENTARIO[[#This Row],[AJUSTES]]</f>
        <v>23</v>
      </c>
      <c r="G939" s="16">
        <f>IFERROR(_xlfn.XLOOKUP([1]!INVENTARIO[[#This Row],[CODIGO CONCATENADO]],[1]!Tabla1[[CODIGO CONCATENADO ]],[1]!Tabla1[COSTO],,0,-1),"")</f>
        <v>96.61</v>
      </c>
      <c r="H939" s="16">
        <f>+IFERROR([1]!INVENTARIO[[#This Row],[STOCK (BALANCE)]]*[1]!INVENTARIO[[#This Row],[COSTO UNITARIO]],"")</f>
        <v>2222.0300000000002</v>
      </c>
    </row>
    <row r="940" spans="1:8" x14ac:dyDescent="0.25">
      <c r="A940" s="17">
        <f>IFERROR(_xlfn.XLOOKUP([1]!INVENTARIO[[#This Row],[CODIGO CONCATENADO]],[1]!Tabla1[[CODIGO CONCATENADO ]],[1]!Tabla1[FECHA],,0,-1),"")</f>
        <v>44701</v>
      </c>
      <c r="B940" s="17">
        <f>IFERROR(_xlfn.XLOOKUP([1]!INVENTARIO[[#This Row],[CODIGO CONCATENADO]],[1]!Tabla1[[CODIGO CONCATENADO ]],[1]!Tabla1[FECHA],,0,-1),"")</f>
        <v>44701</v>
      </c>
      <c r="C940" s="18" t="str">
        <f>+[1]!Tabla3[[#This Row],[Secuencia]]</f>
        <v>PLO0116</v>
      </c>
      <c r="D940" s="19" t="str">
        <f>+[1]!Tabla3[[#This Row],[Descripcion]]</f>
        <v xml:space="preserve">TUBOS DE 2 SDR 41 PVC </v>
      </c>
      <c r="E940" s="18" t="str">
        <f>+[1]!Tabla3[[#This Row],[Unidad de medida]]</f>
        <v>UNIDAD</v>
      </c>
      <c r="F940" s="20">
        <f>+[1]!INVENTARIO[[#This Row],[CANTIDAD INICIAL]]+[1]!INVENTARIO[[#This Row],[ENTRADAS]]-[1]!INVENTARIO[[#This Row],[SALIDAS]]+[1]!INVENTARIO[[#This Row],[AJUSTES]]</f>
        <v>4</v>
      </c>
      <c r="G940" s="21">
        <f>IFERROR(_xlfn.XLOOKUP([1]!INVENTARIO[[#This Row],[CODIGO CONCATENADO]],[1]!Tabla1[[CODIGO CONCATENADO ]],[1]!Tabla1[COSTO],,0,-1),"")</f>
        <v>1225</v>
      </c>
      <c r="H940" s="21">
        <f>+IFERROR([1]!INVENTARIO[[#This Row],[STOCK (BALANCE)]]*[1]!INVENTARIO[[#This Row],[COSTO UNITARIO]],"")</f>
        <v>4900</v>
      </c>
    </row>
    <row r="941" spans="1:8" x14ac:dyDescent="0.25">
      <c r="A941" s="12">
        <f>IFERROR(_xlfn.XLOOKUP([1]!INVENTARIO[[#This Row],[CODIGO CONCATENADO]],[1]!Tabla1[[CODIGO CONCATENADO ]],[1]!Tabla1[FECHA],,0,-1),"")</f>
        <v>44027</v>
      </c>
      <c r="B941" s="12">
        <f>IFERROR(_xlfn.XLOOKUP([1]!INVENTARIO[[#This Row],[CODIGO CONCATENADO]],[1]!Tabla1[[CODIGO CONCATENADO ]],[1]!Tabla1[FECHA],,0,-1),"")</f>
        <v>44027</v>
      </c>
      <c r="C941" s="13" t="str">
        <f>+[1]!Tabla3[[#This Row],[Secuencia]]</f>
        <v>PLO0117</v>
      </c>
      <c r="D941" s="14" t="str">
        <f>+[1]!Tabla3[[#This Row],[Descripcion]]</f>
        <v>TUBOS DE 3/4 SDR 41 PVC</v>
      </c>
      <c r="E941" s="13" t="str">
        <f>+[1]!Tabla3[[#This Row],[Unidad de medida]]</f>
        <v>UNIDAD</v>
      </c>
      <c r="F941" s="15">
        <f>+[1]!INVENTARIO[[#This Row],[CANTIDAD INICIAL]]+[1]!INVENTARIO[[#This Row],[ENTRADAS]]-[1]!INVENTARIO[[#This Row],[SALIDAS]]+[1]!INVENTARIO[[#This Row],[AJUSTES]]</f>
        <v>15</v>
      </c>
      <c r="G941" s="16">
        <f>IFERROR(_xlfn.XLOOKUP([1]!INVENTARIO[[#This Row],[CODIGO CONCATENADO]],[1]!Tabla1[[CODIGO CONCATENADO ]],[1]!Tabla1[COSTO],,0,-1),"")</f>
        <v>122.03</v>
      </c>
      <c r="H941" s="16">
        <f>+IFERROR([1]!INVENTARIO[[#This Row],[STOCK (BALANCE)]]*[1]!INVENTARIO[[#This Row],[COSTO UNITARIO]],"")</f>
        <v>1830.45</v>
      </c>
    </row>
    <row r="942" spans="1:8" x14ac:dyDescent="0.25">
      <c r="A942" s="17">
        <f>IFERROR(_xlfn.XLOOKUP([1]!INVENTARIO[[#This Row],[CODIGO CONCATENADO]],[1]!Tabla1[[CODIGO CONCATENADO ]],[1]!Tabla1[FECHA],,0,-1),"")</f>
        <v>44026</v>
      </c>
      <c r="B942" s="17">
        <f>IFERROR(_xlfn.XLOOKUP([1]!INVENTARIO[[#This Row],[CODIGO CONCATENADO]],[1]!Tabla1[[CODIGO CONCATENADO ]],[1]!Tabla1[FECHA],,0,-1),"")</f>
        <v>44026</v>
      </c>
      <c r="C942" s="18" t="str">
        <f>+[1]!Tabla3[[#This Row],[Secuencia]]</f>
        <v>PLO0118</v>
      </c>
      <c r="D942" s="19" t="str">
        <f>+[1]!Tabla3[[#This Row],[Descripcion]]</f>
        <v>UNION UNIVERSAL DE 2 PPR VERDE</v>
      </c>
      <c r="E942" s="18" t="str">
        <f>+[1]!Tabla3[[#This Row],[Unidad de medida]]</f>
        <v>UNIDAD</v>
      </c>
      <c r="F942" s="20">
        <f>+[1]!INVENTARIO[[#This Row],[CANTIDAD INICIAL]]+[1]!INVENTARIO[[#This Row],[ENTRADAS]]-[1]!INVENTARIO[[#This Row],[SALIDAS]]+[1]!INVENTARIO[[#This Row],[AJUSTES]]</f>
        <v>6</v>
      </c>
      <c r="G942" s="21">
        <f>IFERROR(_xlfn.XLOOKUP([1]!INVENTARIO[[#This Row],[CODIGO CONCATENADO]],[1]!Tabla1[[CODIGO CONCATENADO ]],[1]!Tabla1[COSTO],,0,-1),"")</f>
        <v>46.57</v>
      </c>
      <c r="H942" s="21">
        <f>+IFERROR([1]!INVENTARIO[[#This Row],[STOCK (BALANCE)]]*[1]!INVENTARIO[[#This Row],[COSTO UNITARIO]],"")</f>
        <v>279.42</v>
      </c>
    </row>
    <row r="943" spans="1:8" x14ac:dyDescent="0.25">
      <c r="A943" s="12">
        <f>IFERROR(_xlfn.XLOOKUP([1]!INVENTARIO[[#This Row],[CODIGO CONCATENADO]],[1]!Tabla1[[CODIGO CONCATENADO ]],[1]!Tabla1[FECHA],,0,-1),"")</f>
        <v>44027</v>
      </c>
      <c r="B943" s="12">
        <f>IFERROR(_xlfn.XLOOKUP([1]!INVENTARIO[[#This Row],[CODIGO CONCATENADO]],[1]!Tabla1[[CODIGO CONCATENADO ]],[1]!Tabla1[FECHA],,0,-1),"")</f>
        <v>44027</v>
      </c>
      <c r="C943" s="13" t="str">
        <f>+[1]!Tabla3[[#This Row],[Secuencia]]</f>
        <v>PLO0119</v>
      </c>
      <c r="D943" s="14" t="str">
        <f>+[1]!Tabla3[[#This Row],[Descripcion]]</f>
        <v xml:space="preserve">URINAL </v>
      </c>
      <c r="E943" s="13" t="str">
        <f>+[1]!Tabla3[[#This Row],[Unidad de medida]]</f>
        <v>UNIDAD</v>
      </c>
      <c r="F943" s="15">
        <f>+[1]!INVENTARIO[[#This Row],[CANTIDAD INICIAL]]+[1]!INVENTARIO[[#This Row],[ENTRADAS]]-[1]!INVENTARIO[[#This Row],[SALIDAS]]+[1]!INVENTARIO[[#This Row],[AJUSTES]]</f>
        <v>3</v>
      </c>
      <c r="G943" s="16">
        <f>IFERROR(_xlfn.XLOOKUP([1]!INVENTARIO[[#This Row],[CODIGO CONCATENADO]],[1]!Tabla1[[CODIGO CONCATENADO ]],[1]!Tabla1[COSTO],,0,-1),"")</f>
        <v>1830.51</v>
      </c>
      <c r="H943" s="16">
        <f>+IFERROR([1]!INVENTARIO[[#This Row],[STOCK (BALANCE)]]*[1]!INVENTARIO[[#This Row],[COSTO UNITARIO]],"")</f>
        <v>5491.53</v>
      </c>
    </row>
    <row r="944" spans="1:8" ht="30" x14ac:dyDescent="0.25">
      <c r="A944" s="17">
        <f>IFERROR(_xlfn.XLOOKUP([1]!INVENTARIO[[#This Row],[CODIGO CONCATENADO]],[1]!Tabla1[[CODIGO CONCATENADO ]],[1]!Tabla1[FECHA],,0,-1),"")</f>
        <v>44699</v>
      </c>
      <c r="B944" s="17">
        <f>IFERROR(_xlfn.XLOOKUP([1]!INVENTARIO[[#This Row],[CODIGO CONCATENADO]],[1]!Tabla1[[CODIGO CONCATENADO ]],[1]!Tabla1[FECHA],,0,-1),"")</f>
        <v>44699</v>
      </c>
      <c r="C944" s="18" t="str">
        <f>+[1]!Tabla3[[#This Row],[Secuencia]]</f>
        <v>PLO0120</v>
      </c>
      <c r="D944" s="19" t="str">
        <f>+[1]!Tabla3[[#This Row],[Descripcion]]</f>
        <v>VALVULA DE ENTRADA 3/4 COMPLETAS (TINACO Y CISTERNA)</v>
      </c>
      <c r="E944" s="18" t="str">
        <f>+[1]!Tabla3[[#This Row],[Unidad de medida]]</f>
        <v>UNIDAD</v>
      </c>
      <c r="F944" s="20">
        <f>+[1]!INVENTARIO[[#This Row],[CANTIDAD INICIAL]]+[1]!INVENTARIO[[#This Row],[ENTRADAS]]-[1]!INVENTARIO[[#This Row],[SALIDAS]]+[1]!INVENTARIO[[#This Row],[AJUSTES]]</f>
        <v>27</v>
      </c>
      <c r="G944" s="21">
        <f>IFERROR(_xlfn.XLOOKUP([1]!INVENTARIO[[#This Row],[CODIGO CONCATENADO]],[1]!Tabla1[[CODIGO CONCATENADO ]],[1]!Tabla1[COSTO],,0,-1),"")</f>
        <v>631.35</v>
      </c>
      <c r="H944" s="21">
        <f>+IFERROR([1]!INVENTARIO[[#This Row],[STOCK (BALANCE)]]*[1]!INVENTARIO[[#This Row],[COSTO UNITARIO]],"")</f>
        <v>17046.45</v>
      </c>
    </row>
    <row r="945" spans="1:8" x14ac:dyDescent="0.25">
      <c r="A945" s="12">
        <f>IFERROR(_xlfn.XLOOKUP([1]!INVENTARIO[[#This Row],[CODIGO CONCATENADO]],[1]!Tabla1[[CODIGO CONCATENADO ]],[1]!Tabla1[FECHA],,0,-1),"")</f>
        <v>44027</v>
      </c>
      <c r="B945" s="12">
        <f>IFERROR(_xlfn.XLOOKUP([1]!INVENTARIO[[#This Row],[CODIGO CONCATENADO]],[1]!Tabla1[[CODIGO CONCATENADO ]],[1]!Tabla1[FECHA],,0,-1),"")</f>
        <v>44027</v>
      </c>
      <c r="C945" s="13" t="str">
        <f>+[1]!Tabla3[[#This Row],[Secuencia]]</f>
        <v>PLO0121</v>
      </c>
      <c r="D945" s="14" t="str">
        <f>+[1]!Tabla3[[#This Row],[Descripcion]]</f>
        <v>VALVULA DE INODOROS FLUXOMETRO</v>
      </c>
      <c r="E945" s="13" t="str">
        <f>+[1]!Tabla3[[#This Row],[Unidad de medida]]</f>
        <v>UNIDAD</v>
      </c>
      <c r="F945" s="15">
        <f>+[1]!INVENTARIO[[#This Row],[CANTIDAD INICIAL]]+[1]!INVENTARIO[[#This Row],[ENTRADAS]]-[1]!INVENTARIO[[#This Row],[SALIDAS]]+[1]!INVENTARIO[[#This Row],[AJUSTES]]</f>
        <v>1</v>
      </c>
      <c r="G945" s="16">
        <f>IFERROR(_xlfn.XLOOKUP([1]!INVENTARIO[[#This Row],[CODIGO CONCATENADO]],[1]!Tabla1[[CODIGO CONCATENADO ]],[1]!Tabla1[COSTO],,0,-1),"")</f>
        <v>4983.05</v>
      </c>
      <c r="H945" s="16">
        <f>+IFERROR([1]!INVENTARIO[[#This Row],[STOCK (BALANCE)]]*[1]!INVENTARIO[[#This Row],[COSTO UNITARIO]],"")</f>
        <v>4983.05</v>
      </c>
    </row>
    <row r="946" spans="1:8" x14ac:dyDescent="0.25">
      <c r="A946" s="17">
        <f>IFERROR(_xlfn.XLOOKUP([1]!INVENTARIO[[#This Row],[CODIGO CONCATENADO]],[1]!Tabla1[[CODIGO CONCATENADO ]],[1]!Tabla1[FECHA],,0,-1),"")</f>
        <v>44026</v>
      </c>
      <c r="B946" s="17">
        <f>IFERROR(_xlfn.XLOOKUP([1]!INVENTARIO[[#This Row],[CODIGO CONCATENADO]],[1]!Tabla1[[CODIGO CONCATENADO ]],[1]!Tabla1[FECHA],,0,-1),"")</f>
        <v>44026</v>
      </c>
      <c r="C946" s="18" t="str">
        <f>+[1]!Tabla3[[#This Row],[Secuencia]]</f>
        <v>PLO0122</v>
      </c>
      <c r="D946" s="19" t="str">
        <f>+[1]!Tabla3[[#This Row],[Descripcion]]</f>
        <v xml:space="preserve">YEE DE 2X2 PVC </v>
      </c>
      <c r="E946" s="18" t="str">
        <f>+[1]!Tabla3[[#This Row],[Unidad de medida]]</f>
        <v>UNIDAD</v>
      </c>
      <c r="F946" s="20">
        <f>+[1]!INVENTARIO[[#This Row],[CANTIDAD INICIAL]]+[1]!INVENTARIO[[#This Row],[ENTRADAS]]-[1]!INVENTARIO[[#This Row],[SALIDAS]]+[1]!INVENTARIO[[#This Row],[AJUSTES]]</f>
        <v>11</v>
      </c>
      <c r="G946" s="21">
        <f>IFERROR(_xlfn.XLOOKUP([1]!INVENTARIO[[#This Row],[CODIGO CONCATENADO]],[1]!Tabla1[[CODIGO CONCATENADO ]],[1]!Tabla1[COSTO],,0,-1),"")</f>
        <v>38.64</v>
      </c>
      <c r="H946" s="21">
        <f>+IFERROR([1]!INVENTARIO[[#This Row],[STOCK (BALANCE)]]*[1]!INVENTARIO[[#This Row],[COSTO UNITARIO]],"")</f>
        <v>425.04</v>
      </c>
    </row>
    <row r="947" spans="1:8" x14ac:dyDescent="0.25">
      <c r="A947" s="12">
        <f>IFERROR(_xlfn.XLOOKUP([1]!INVENTARIO[[#This Row],[CODIGO CONCATENADO]],[1]!Tabla1[[CODIGO CONCATENADO ]],[1]!Tabla1[FECHA],,0,-1),"")</f>
        <v>44026</v>
      </c>
      <c r="B947" s="12">
        <f>IFERROR(_xlfn.XLOOKUP([1]!INVENTARIO[[#This Row],[CODIGO CONCATENADO]],[1]!Tabla1[[CODIGO CONCATENADO ]],[1]!Tabla1[FECHA],,0,-1),"")</f>
        <v>44026</v>
      </c>
      <c r="C947" s="13" t="str">
        <f>+[1]!Tabla3[[#This Row],[Secuencia]]</f>
        <v>PLO0123</v>
      </c>
      <c r="D947" s="14" t="str">
        <f>+[1]!Tabla3[[#This Row],[Descripcion]]</f>
        <v xml:space="preserve">YEE DE 3X2 PVC </v>
      </c>
      <c r="E947" s="13" t="str">
        <f>+[1]!Tabla3[[#This Row],[Unidad de medida]]</f>
        <v>UNIDAD</v>
      </c>
      <c r="F947" s="15">
        <f>+[1]!INVENTARIO[[#This Row],[CANTIDAD INICIAL]]+[1]!INVENTARIO[[#This Row],[ENTRADAS]]-[1]!INVENTARIO[[#This Row],[SALIDAS]]+[1]!INVENTARIO[[#This Row],[AJUSTES]]</f>
        <v>25</v>
      </c>
      <c r="G947" s="16">
        <f>IFERROR(_xlfn.XLOOKUP([1]!INVENTARIO[[#This Row],[CODIGO CONCATENADO]],[1]!Tabla1[[CODIGO CONCATENADO ]],[1]!Tabla1[COSTO],,0,-1),"")</f>
        <v>69.150000000000006</v>
      </c>
      <c r="H947" s="16">
        <f>+IFERROR([1]!INVENTARIO[[#This Row],[STOCK (BALANCE)]]*[1]!INVENTARIO[[#This Row],[COSTO UNITARIO]],"")</f>
        <v>1728.7500000000002</v>
      </c>
    </row>
    <row r="948" spans="1:8" x14ac:dyDescent="0.25">
      <c r="A948" s="17">
        <f>IFERROR(_xlfn.XLOOKUP([1]!INVENTARIO[[#This Row],[CODIGO CONCATENADO]],[1]!Tabla1[[CODIGO CONCATENADO ]],[1]!Tabla1[FECHA],,0,-1),"")</f>
        <v>44592</v>
      </c>
      <c r="B948" s="17">
        <f>IFERROR(_xlfn.XLOOKUP([1]!INVENTARIO[[#This Row],[CODIGO CONCATENADO]],[1]!Tabla1[[CODIGO CONCATENADO ]],[1]!Tabla1[FECHA],,0,-1),"")</f>
        <v>44592</v>
      </c>
      <c r="C948" s="18" t="str">
        <f>+[1]!Tabla3[[#This Row],[Secuencia]]</f>
        <v>PLO0124</v>
      </c>
      <c r="D948" s="19" t="str">
        <f>+[1]!Tabla3[[#This Row],[Descripcion]]</f>
        <v xml:space="preserve">YEE DE 3X3 PVC </v>
      </c>
      <c r="E948" s="18" t="str">
        <f>+[1]!Tabla3[[#This Row],[Unidad de medida]]</f>
        <v>UNIDAD</v>
      </c>
      <c r="F948" s="20">
        <f>+[1]!INVENTARIO[[#This Row],[CANTIDAD INICIAL]]+[1]!INVENTARIO[[#This Row],[ENTRADAS]]-[1]!INVENTARIO[[#This Row],[SALIDAS]]+[1]!INVENTARIO[[#This Row],[AJUSTES]]</f>
        <v>7</v>
      </c>
      <c r="G948" s="21">
        <f>IFERROR(_xlfn.XLOOKUP([1]!INVENTARIO[[#This Row],[CODIGO CONCATENADO]],[1]!Tabla1[[CODIGO CONCATENADO ]],[1]!Tabla1[COSTO],,0,-1),"")</f>
        <v>0</v>
      </c>
      <c r="H948" s="21">
        <f>+IFERROR([1]!INVENTARIO[[#This Row],[STOCK (BALANCE)]]*[1]!INVENTARIO[[#This Row],[COSTO UNITARIO]],"")</f>
        <v>0</v>
      </c>
    </row>
    <row r="949" spans="1:8" x14ac:dyDescent="0.25">
      <c r="A949" s="12">
        <f>IFERROR(_xlfn.XLOOKUP([1]!INVENTARIO[[#This Row],[CODIGO CONCATENADO]],[1]!Tabla1[[CODIGO CONCATENADO ]],[1]!Tabla1[FECHA],,0,-1),"")</f>
        <v>44109</v>
      </c>
      <c r="B949" s="12">
        <f>IFERROR(_xlfn.XLOOKUP([1]!INVENTARIO[[#This Row],[CODIGO CONCATENADO]],[1]!Tabla1[[CODIGO CONCATENADO ]],[1]!Tabla1[FECHA],,0,-1),"")</f>
        <v>44109</v>
      </c>
      <c r="C949" s="13" t="str">
        <f>+[1]!Tabla3[[#This Row],[Secuencia]]</f>
        <v>PLO0125</v>
      </c>
      <c r="D949" s="14" t="str">
        <f>+[1]!Tabla3[[#This Row],[Descripcion]]</f>
        <v xml:space="preserve">YEE DE 4X4 PVC </v>
      </c>
      <c r="E949" s="13" t="str">
        <f>+[1]!Tabla3[[#This Row],[Unidad de medida]]</f>
        <v>UNIDAD</v>
      </c>
      <c r="F949" s="15">
        <f>+[1]!INVENTARIO[[#This Row],[CANTIDAD INICIAL]]+[1]!INVENTARIO[[#This Row],[ENTRADAS]]-[1]!INVENTARIO[[#This Row],[SALIDAS]]+[1]!INVENTARIO[[#This Row],[AJUSTES]]</f>
        <v>8</v>
      </c>
      <c r="G949" s="16">
        <f>IFERROR(_xlfn.XLOOKUP([1]!INVENTARIO[[#This Row],[CODIGO CONCATENADO]],[1]!Tabla1[[CODIGO CONCATENADO ]],[1]!Tabla1[COSTO],,0,-1),"")</f>
        <v>193.22</v>
      </c>
      <c r="H949" s="16">
        <f>+IFERROR([1]!INVENTARIO[[#This Row],[STOCK (BALANCE)]]*[1]!INVENTARIO[[#This Row],[COSTO UNITARIO]],"")</f>
        <v>1545.76</v>
      </c>
    </row>
    <row r="950" spans="1:8" x14ac:dyDescent="0.25">
      <c r="A950" s="17">
        <f>IFERROR(_xlfn.XLOOKUP([1]!INVENTARIO[[#This Row],[CODIGO CONCATENADO]],[1]!Tabla1[[CODIGO CONCATENADO ]],[1]!Tabla1[FECHA],,0,-1),"")</f>
        <v>44109</v>
      </c>
      <c r="B950" s="17">
        <f>IFERROR(_xlfn.XLOOKUP([1]!INVENTARIO[[#This Row],[CODIGO CONCATENADO]],[1]!Tabla1[[CODIGO CONCATENADO ]],[1]!Tabla1[FECHA],,0,-1),"")</f>
        <v>44109</v>
      </c>
      <c r="C950" s="18" t="str">
        <f>+[1]!Tabla3[[#This Row],[Secuencia]]</f>
        <v>PLO0126</v>
      </c>
      <c r="D950" s="19" t="str">
        <f>+[1]!Tabla3[[#This Row],[Descripcion]]</f>
        <v xml:space="preserve">YEE DE1 1/2X2 PVC </v>
      </c>
      <c r="E950" s="18" t="str">
        <f>+[1]!Tabla3[[#This Row],[Unidad de medida]]</f>
        <v>UNIDAD</v>
      </c>
      <c r="F950" s="20">
        <f>+[1]!INVENTARIO[[#This Row],[CANTIDAD INICIAL]]+[1]!INVENTARIO[[#This Row],[ENTRADAS]]-[1]!INVENTARIO[[#This Row],[SALIDAS]]+[1]!INVENTARIO[[#This Row],[AJUSTES]]</f>
        <v>1</v>
      </c>
      <c r="G950" s="21">
        <f>IFERROR(_xlfn.XLOOKUP([1]!INVENTARIO[[#This Row],[CODIGO CONCATENADO]],[1]!Tabla1[[CODIGO CONCATENADO ]],[1]!Tabla1[COSTO],,0,-1),"")</f>
        <v>38.64</v>
      </c>
      <c r="H950" s="21">
        <f>+IFERROR([1]!INVENTARIO[[#This Row],[STOCK (BALANCE)]]*[1]!INVENTARIO[[#This Row],[COSTO UNITARIO]],"")</f>
        <v>38.64</v>
      </c>
    </row>
    <row r="951" spans="1:8" ht="30" x14ac:dyDescent="0.25">
      <c r="A951" s="12">
        <f>IFERROR(_xlfn.XLOOKUP([1]!INVENTARIO[[#This Row],[CODIGO CONCATENADO]],[1]!Tabla1[[CODIGO CONCATENADO ]],[1]!Tabla1[FECHA],,0,-1),"")</f>
        <v>44699</v>
      </c>
      <c r="B951" s="12">
        <f>IFERROR(_xlfn.XLOOKUP([1]!INVENTARIO[[#This Row],[CODIGO CONCATENADO]],[1]!Tabla1[[CODIGO CONCATENADO ]],[1]!Tabla1[FECHA],,0,-1),"")</f>
        <v>44699</v>
      </c>
      <c r="C951" s="13" t="str">
        <f>+[1]!Tabla3[[#This Row],[Secuencia]]</f>
        <v>PLO0127</v>
      </c>
      <c r="D951" s="14" t="str">
        <f>+[1]!Tabla3[[#This Row],[Descripcion]]</f>
        <v>JUNTA DRESSEN DE  1/2 PULGADA (UNIONES UNIVERSALES)</v>
      </c>
      <c r="E951" s="13" t="str">
        <f>+[1]!Tabla3[[#This Row],[Unidad de medida]]</f>
        <v>UNIDAD</v>
      </c>
      <c r="F951" s="15">
        <f>+[1]!INVENTARIO[[#This Row],[CANTIDAD INICIAL]]+[1]!INVENTARIO[[#This Row],[ENTRADAS]]-[1]!INVENTARIO[[#This Row],[SALIDAS]]+[1]!INVENTARIO[[#This Row],[AJUSTES]]</f>
        <v>5</v>
      </c>
      <c r="G951" s="16">
        <f>IFERROR(_xlfn.XLOOKUP([1]!INVENTARIO[[#This Row],[CODIGO CONCATENADO]],[1]!Tabla1[[CODIGO CONCATENADO ]],[1]!Tabla1[COSTO],,0,-1),"")</f>
        <v>94.53</v>
      </c>
      <c r="H951" s="16">
        <f>+IFERROR([1]!INVENTARIO[[#This Row],[STOCK (BALANCE)]]*[1]!INVENTARIO[[#This Row],[COSTO UNITARIO]],"")</f>
        <v>472.65</v>
      </c>
    </row>
    <row r="952" spans="1:8" x14ac:dyDescent="0.25">
      <c r="A952" s="17">
        <f>IFERROR(_xlfn.XLOOKUP([1]!INVENTARIO[[#This Row],[CODIGO CONCATENADO]],[1]!Tabla1[[CODIGO CONCATENADO ]],[1]!Tabla1[FECHA],,0,-1),"")</f>
        <v>44699</v>
      </c>
      <c r="B952" s="17">
        <f>IFERROR(_xlfn.XLOOKUP([1]!INVENTARIO[[#This Row],[CODIGO CONCATENADO]],[1]!Tabla1[[CODIGO CONCATENADO ]],[1]!Tabla1[FECHA],,0,-1),"")</f>
        <v>44699</v>
      </c>
      <c r="C952" s="18" t="str">
        <f>+[1]!Tabla3[[#This Row],[Secuencia]]</f>
        <v>PLO0128</v>
      </c>
      <c r="D952" s="19" t="str">
        <f>+[1]!Tabla3[[#This Row],[Descripcion]]</f>
        <v>CODO HG (METAL) 1/2 X 90</v>
      </c>
      <c r="E952" s="18" t="str">
        <f>+[1]!Tabla3[[#This Row],[Unidad de medida]]</f>
        <v>UNIDAD</v>
      </c>
      <c r="F952" s="20">
        <f>+[1]!INVENTARIO[[#This Row],[CANTIDAD INICIAL]]+[1]!INVENTARIO[[#This Row],[ENTRADAS]]-[1]!INVENTARIO[[#This Row],[SALIDAS]]+[1]!INVENTARIO[[#This Row],[AJUSTES]]</f>
        <v>10</v>
      </c>
      <c r="G952" s="21">
        <f>IFERROR(_xlfn.XLOOKUP([1]!INVENTARIO[[#This Row],[CODIGO CONCATENADO]],[1]!Tabla1[[CODIGO CONCATENADO ]],[1]!Tabla1[COSTO],,0,-1),"")</f>
        <v>38.99</v>
      </c>
      <c r="H952" s="21">
        <f>+IFERROR([1]!INVENTARIO[[#This Row],[STOCK (BALANCE)]]*[1]!INVENTARIO[[#This Row],[COSTO UNITARIO]],"")</f>
        <v>389.90000000000003</v>
      </c>
    </row>
    <row r="953" spans="1:8" x14ac:dyDescent="0.25">
      <c r="A953" s="12">
        <f>IFERROR(_xlfn.XLOOKUP([1]!INVENTARIO[[#This Row],[CODIGO CONCATENADO]],[1]!Tabla1[[CODIGO CONCATENADO ]],[1]!Tabla1[FECHA],,0,-1),"")</f>
        <v>44699</v>
      </c>
      <c r="B953" s="12">
        <f>IFERROR(_xlfn.XLOOKUP([1]!INVENTARIO[[#This Row],[CODIGO CONCATENADO]],[1]!Tabla1[[CODIGO CONCATENADO ]],[1]!Tabla1[FECHA],,0,-1),"")</f>
        <v>44699</v>
      </c>
      <c r="C953" s="13" t="str">
        <f>+[1]!Tabla3[[#This Row],[Secuencia]]</f>
        <v>PLO0129</v>
      </c>
      <c r="D953" s="14" t="str">
        <f>+[1]!Tabla3[[#This Row],[Descripcion]]</f>
        <v xml:space="preserve">COPLIN HG (METAL) 1/2 </v>
      </c>
      <c r="E953" s="13" t="str">
        <f>+[1]!Tabla3[[#This Row],[Unidad de medida]]</f>
        <v>UNIDAD</v>
      </c>
      <c r="F953" s="15">
        <f>+[1]!INVENTARIO[[#This Row],[CANTIDAD INICIAL]]+[1]!INVENTARIO[[#This Row],[ENTRADAS]]-[1]!INVENTARIO[[#This Row],[SALIDAS]]+[1]!INVENTARIO[[#This Row],[AJUSTES]]</f>
        <v>10</v>
      </c>
      <c r="G953" s="16">
        <f>IFERROR(_xlfn.XLOOKUP([1]!INVENTARIO[[#This Row],[CODIGO CONCATENADO]],[1]!Tabla1[[CODIGO CONCATENADO ]],[1]!Tabla1[COSTO],,0,-1),"")</f>
        <v>25.3</v>
      </c>
      <c r="H953" s="16">
        <f>+IFERROR([1]!INVENTARIO[[#This Row],[STOCK (BALANCE)]]*[1]!INVENTARIO[[#This Row],[COSTO UNITARIO]],"")</f>
        <v>253</v>
      </c>
    </row>
    <row r="954" spans="1:8" x14ac:dyDescent="0.25">
      <c r="A954" s="17">
        <f>IFERROR(_xlfn.XLOOKUP([1]!INVENTARIO[[#This Row],[CODIGO CONCATENADO]],[1]!Tabla1[[CODIGO CONCATENADO ]],[1]!Tabla1[FECHA],,0,-1),"")</f>
        <v>44699</v>
      </c>
      <c r="B954" s="17">
        <f>IFERROR(_xlfn.XLOOKUP([1]!INVENTARIO[[#This Row],[CODIGO CONCATENADO]],[1]!Tabla1[[CODIGO CONCATENADO ]],[1]!Tabla1[FECHA],,0,-1),"")</f>
        <v>44699</v>
      </c>
      <c r="C954" s="18" t="str">
        <f>+[1]!Tabla3[[#This Row],[Secuencia]]</f>
        <v>PLO0130</v>
      </c>
      <c r="D954" s="19" t="str">
        <f>+[1]!Tabla3[[#This Row],[Descripcion]]</f>
        <v>PERITAS DE INODOROS  DE 4"</v>
      </c>
      <c r="E954" s="18" t="str">
        <f>+[1]!Tabla3[[#This Row],[Unidad de medida]]</f>
        <v>UNIDAD</v>
      </c>
      <c r="F954" s="20">
        <f>+[1]!INVENTARIO[[#This Row],[CANTIDAD INICIAL]]+[1]!INVENTARIO[[#This Row],[ENTRADAS]]-[1]!INVENTARIO[[#This Row],[SALIDAS]]+[1]!INVENTARIO[[#This Row],[AJUSTES]]</f>
        <v>10</v>
      </c>
      <c r="G954" s="21">
        <f>IFERROR(_xlfn.XLOOKUP([1]!INVENTARIO[[#This Row],[CODIGO CONCATENADO]],[1]!Tabla1[[CODIGO CONCATENADO ]],[1]!Tabla1[COSTO],,0,-1),"")</f>
        <v>172.5</v>
      </c>
      <c r="H954" s="21">
        <f>+IFERROR([1]!INVENTARIO[[#This Row],[STOCK (BALANCE)]]*[1]!INVENTARIO[[#This Row],[COSTO UNITARIO]],"")</f>
        <v>1725</v>
      </c>
    </row>
    <row r="955" spans="1:8" x14ac:dyDescent="0.25">
      <c r="A955" s="12">
        <f>IFERROR(_xlfn.XLOOKUP([1]!INVENTARIO[[#This Row],[CODIGO CONCATENADO]],[1]!Tabla1[[CODIGO CONCATENADO ]],[1]!Tabla1[FECHA],,0,-1),"")</f>
        <v>44699</v>
      </c>
      <c r="B955" s="12">
        <f>IFERROR(_xlfn.XLOOKUP([1]!INVENTARIO[[#This Row],[CODIGO CONCATENADO]],[1]!Tabla1[[CODIGO CONCATENADO ]],[1]!Tabla1[FECHA],,0,-1),"")</f>
        <v>44699</v>
      </c>
      <c r="C955" s="13" t="str">
        <f>+[1]!Tabla3[[#This Row],[Secuencia]]</f>
        <v>PLO0131</v>
      </c>
      <c r="D955" s="14" t="str">
        <f>+[1]!Tabla3[[#This Row],[Descripcion]]</f>
        <v>UNION UNIVERSAL PVC DE 1/2</v>
      </c>
      <c r="E955" s="13" t="str">
        <f>+[1]!Tabla3[[#This Row],[Unidad de medida]]</f>
        <v>UNIDAD</v>
      </c>
      <c r="F955" s="15">
        <f>+[1]!INVENTARIO[[#This Row],[CANTIDAD INICIAL]]+[1]!INVENTARIO[[#This Row],[ENTRADAS]]-[1]!INVENTARIO[[#This Row],[SALIDAS]]+[1]!INVENTARIO[[#This Row],[AJUSTES]]</f>
        <v>5</v>
      </c>
      <c r="G955" s="16">
        <f>IFERROR(_xlfn.XLOOKUP([1]!INVENTARIO[[#This Row],[CODIGO CONCATENADO]],[1]!Tabla1[[CODIGO CONCATENADO ]],[1]!Tabla1[COSTO],,0,-1),"")</f>
        <v>26.45</v>
      </c>
      <c r="H955" s="16">
        <f>+IFERROR([1]!INVENTARIO[[#This Row],[STOCK (BALANCE)]]*[1]!INVENTARIO[[#This Row],[COSTO UNITARIO]],"")</f>
        <v>132.25</v>
      </c>
    </row>
    <row r="956" spans="1:8" x14ac:dyDescent="0.25">
      <c r="A956" s="17">
        <f>IFERROR(_xlfn.XLOOKUP([1]!INVENTARIO[[#This Row],[CODIGO CONCATENADO]],[1]!Tabla1[[CODIGO CONCATENADO ]],[1]!Tabla1[FECHA],,0,-1),"")</f>
        <v>44699</v>
      </c>
      <c r="B956" s="17">
        <f>IFERROR(_xlfn.XLOOKUP([1]!INVENTARIO[[#This Row],[CODIGO CONCATENADO]],[1]!Tabla1[[CODIGO CONCATENADO ]],[1]!Tabla1[FECHA],,0,-1),"")</f>
        <v>44699</v>
      </c>
      <c r="C956" s="18" t="str">
        <f>+[1]!Tabla3[[#This Row],[Secuencia]]</f>
        <v>PLO0132</v>
      </c>
      <c r="D956" s="19" t="str">
        <f>+[1]!Tabla3[[#This Row],[Descripcion]]</f>
        <v xml:space="preserve">MEZCLADORA DE UN HOYO SENCILLA </v>
      </c>
      <c r="E956" s="18" t="str">
        <f>+[1]!Tabla3[[#This Row],[Unidad de medida]]</f>
        <v>UNIDAD</v>
      </c>
      <c r="F956" s="20">
        <f>+[1]!INVENTARIO[[#This Row],[CANTIDAD INICIAL]]+[1]!INVENTARIO[[#This Row],[ENTRADAS]]-[1]!INVENTARIO[[#This Row],[SALIDAS]]+[1]!INVENTARIO[[#This Row],[AJUSTES]]</f>
        <v>5</v>
      </c>
      <c r="G956" s="21">
        <f>IFERROR(_xlfn.XLOOKUP([1]!INVENTARIO[[#This Row],[CODIGO CONCATENADO]],[1]!Tabla1[[CODIGO CONCATENADO ]],[1]!Tabla1[COSTO],,0,-1),"")</f>
        <v>672.75</v>
      </c>
      <c r="H956" s="21">
        <f>+IFERROR([1]!INVENTARIO[[#This Row],[STOCK (BALANCE)]]*[1]!INVENTARIO[[#This Row],[COSTO UNITARIO]],"")</f>
        <v>3363.75</v>
      </c>
    </row>
    <row r="957" spans="1:8" x14ac:dyDescent="0.25">
      <c r="A957" s="12">
        <f>IFERROR(_xlfn.XLOOKUP([1]!INVENTARIO[[#This Row],[CODIGO CONCATENADO]],[1]!Tabla1[[CODIGO CONCATENADO ]],[1]!Tabla1[FECHA],,0,-1),"")</f>
        <v>44699</v>
      </c>
      <c r="B957" s="12">
        <f>IFERROR(_xlfn.XLOOKUP([1]!INVENTARIO[[#This Row],[CODIGO CONCATENADO]],[1]!Tabla1[[CODIGO CONCATENADO ]],[1]!Tabla1[FECHA],,0,-1),"")</f>
        <v>44699</v>
      </c>
      <c r="C957" s="13" t="str">
        <f>+[1]!Tabla3[[#This Row],[Secuencia]]</f>
        <v>PLO0133</v>
      </c>
      <c r="D957" s="14" t="str">
        <f>+[1]!Tabla3[[#This Row],[Descripcion]]</f>
        <v>MEZCLADORA DE FREGADERO SENCILLA AQUA FLEX</v>
      </c>
      <c r="E957" s="13" t="str">
        <f>+[1]!Tabla3[[#This Row],[Unidad de medida]]</f>
        <v>UNIDAD</v>
      </c>
      <c r="F957" s="15">
        <f>+[1]!INVENTARIO[[#This Row],[CANTIDAD INICIAL]]+[1]!INVENTARIO[[#This Row],[ENTRADAS]]-[1]!INVENTARIO[[#This Row],[SALIDAS]]+[1]!INVENTARIO[[#This Row],[AJUSTES]]</f>
        <v>5</v>
      </c>
      <c r="G957" s="16">
        <f>IFERROR(_xlfn.XLOOKUP([1]!INVENTARIO[[#This Row],[CODIGO CONCATENADO]],[1]!Tabla1[[CODIGO CONCATENADO ]],[1]!Tabla1[COSTO],,0,-1),"")</f>
        <v>1315</v>
      </c>
      <c r="H957" s="16">
        <f>+IFERROR([1]!INVENTARIO[[#This Row],[STOCK (BALANCE)]]*[1]!INVENTARIO[[#This Row],[COSTO UNITARIO]],"")</f>
        <v>6575</v>
      </c>
    </row>
    <row r="958" spans="1:8" x14ac:dyDescent="0.25">
      <c r="A958" s="17">
        <f>IFERROR(_xlfn.XLOOKUP([1]!INVENTARIO[[#This Row],[CODIGO CONCATENADO]],[1]!Tabla1[[CODIGO CONCATENADO ]],[1]!Tabla1[FECHA],,0,-1),"")</f>
        <v>44699</v>
      </c>
      <c r="B958" s="17">
        <f>IFERROR(_xlfn.XLOOKUP([1]!INVENTARIO[[#This Row],[CODIGO CONCATENADO]],[1]!Tabla1[[CODIGO CONCATENADO ]],[1]!Tabla1[FECHA],,0,-1),"")</f>
        <v>44699</v>
      </c>
      <c r="C958" s="18" t="str">
        <f>+[1]!Tabla3[[#This Row],[Secuencia]]</f>
        <v>PLO0134</v>
      </c>
      <c r="D958" s="19" t="str">
        <f>+[1]!Tabla3[[#This Row],[Descripcion]]</f>
        <v>SIFON DE LAVAMANO SENCILLO</v>
      </c>
      <c r="E958" s="18" t="str">
        <f>+[1]!Tabla3[[#This Row],[Unidad de medida]]</f>
        <v>UNIDAD</v>
      </c>
      <c r="F958" s="20">
        <f>+[1]!INVENTARIO[[#This Row],[CANTIDAD INICIAL]]+[1]!INVENTARIO[[#This Row],[ENTRADAS]]-[1]!INVENTARIO[[#This Row],[SALIDAS]]+[1]!INVENTARIO[[#This Row],[AJUSTES]]</f>
        <v>10</v>
      </c>
      <c r="G958" s="21">
        <f>IFERROR(_xlfn.XLOOKUP([1]!INVENTARIO[[#This Row],[CODIGO CONCATENADO]],[1]!Tabla1[[CODIGO CONCATENADO ]],[1]!Tabla1[COSTO],,0,-1),"")</f>
        <v>110</v>
      </c>
      <c r="H958" s="21">
        <f>+IFERROR([1]!INVENTARIO[[#This Row],[STOCK (BALANCE)]]*[1]!INVENTARIO[[#This Row],[COSTO UNITARIO]],"")</f>
        <v>1100</v>
      </c>
    </row>
    <row r="959" spans="1:8" x14ac:dyDescent="0.25">
      <c r="A959" s="12">
        <f>IFERROR(_xlfn.XLOOKUP([1]!INVENTARIO[[#This Row],[CODIGO CONCATENADO]],[1]!Tabla1[[CODIGO CONCATENADO ]],[1]!Tabla1[FECHA],,0,-1),"")</f>
        <v>44699</v>
      </c>
      <c r="B959" s="12">
        <f>IFERROR(_xlfn.XLOOKUP([1]!INVENTARIO[[#This Row],[CODIGO CONCATENADO]],[1]!Tabla1[[CODIGO CONCATENADO ]],[1]!Tabla1[FECHA],,0,-1),"")</f>
        <v>44699</v>
      </c>
      <c r="C959" s="13" t="str">
        <f>+[1]!Tabla3[[#This Row],[Secuencia]]</f>
        <v>PLO0135</v>
      </c>
      <c r="D959" s="14" t="str">
        <f>+[1]!Tabla3[[#This Row],[Descripcion]]</f>
        <v>JUNTA DRESSEN DE 3/4" PVC</v>
      </c>
      <c r="E959" s="13" t="str">
        <f>+[1]!Tabla3[[#This Row],[Unidad de medida]]</f>
        <v>UNIDAD</v>
      </c>
      <c r="F959" s="15">
        <f>+[1]!INVENTARIO[[#This Row],[CANTIDAD INICIAL]]+[1]!INVENTARIO[[#This Row],[ENTRADAS]]-[1]!INVENTARIO[[#This Row],[SALIDAS]]+[1]!INVENTARIO[[#This Row],[AJUSTES]]</f>
        <v>5</v>
      </c>
      <c r="G959" s="16">
        <f>IFERROR(_xlfn.XLOOKUP([1]!INVENTARIO[[#This Row],[CODIGO CONCATENADO]],[1]!Tabla1[[CODIGO CONCATENADO ]],[1]!Tabla1[COSTO],,0,-1),"")</f>
        <v>60</v>
      </c>
      <c r="H959" s="16">
        <f>+IFERROR([1]!INVENTARIO[[#This Row],[STOCK (BALANCE)]]*[1]!INVENTARIO[[#This Row],[COSTO UNITARIO]],"")</f>
        <v>300</v>
      </c>
    </row>
    <row r="960" spans="1:8" x14ac:dyDescent="0.25">
      <c r="A960" s="17">
        <f>IFERROR(_xlfn.XLOOKUP([1]!INVENTARIO[[#This Row],[CODIGO CONCATENADO]],[1]!Tabla1[[CODIGO CONCATENADO ]],[1]!Tabla1[FECHA],,0,-1),"")</f>
        <v>44699</v>
      </c>
      <c r="B960" s="17">
        <f>IFERROR(_xlfn.XLOOKUP([1]!INVENTARIO[[#This Row],[CODIGO CONCATENADO]],[1]!Tabla1[[CODIGO CONCATENADO ]],[1]!Tabla1[FECHA],,0,-1),"")</f>
        <v>44699</v>
      </c>
      <c r="C960" s="18" t="str">
        <f>+[1]!Tabla3[[#This Row],[Secuencia]]</f>
        <v>PLO0136</v>
      </c>
      <c r="D960" s="19" t="str">
        <f>+[1]!Tabla3[[#This Row],[Descripcion]]</f>
        <v>UNION UNIVERSAL 3/4" PVC</v>
      </c>
      <c r="E960" s="18" t="str">
        <f>+[1]!Tabla3[[#This Row],[Unidad de medida]]</f>
        <v>UNIDAD</v>
      </c>
      <c r="F960" s="20">
        <f>+[1]!INVENTARIO[[#This Row],[CANTIDAD INICIAL]]+[1]!INVENTARIO[[#This Row],[ENTRADAS]]-[1]!INVENTARIO[[#This Row],[SALIDAS]]+[1]!INVENTARIO[[#This Row],[AJUSTES]]</f>
        <v>10</v>
      </c>
      <c r="G960" s="21">
        <f>IFERROR(_xlfn.XLOOKUP([1]!INVENTARIO[[#This Row],[CODIGO CONCATENADO]],[1]!Tabla1[[CODIGO CONCATENADO ]],[1]!Tabla1[COSTO],,0,-1),"")</f>
        <v>54</v>
      </c>
      <c r="H960" s="21">
        <f>+IFERROR([1]!INVENTARIO[[#This Row],[STOCK (BALANCE)]]*[1]!INVENTARIO[[#This Row],[COSTO UNITARIO]],"")</f>
        <v>540</v>
      </c>
    </row>
    <row r="961" spans="1:8" x14ac:dyDescent="0.25">
      <c r="A961" s="12">
        <f>IFERROR(_xlfn.XLOOKUP([1]!INVENTARIO[[#This Row],[CODIGO CONCATENADO]],[1]!Tabla1[[CODIGO CONCATENADO ]],[1]!Tabla1[FECHA],,0,-1),"")</f>
        <v>44699</v>
      </c>
      <c r="B961" s="12">
        <f>IFERROR(_xlfn.XLOOKUP([1]!INVENTARIO[[#This Row],[CODIGO CONCATENADO]],[1]!Tabla1[[CODIGO CONCATENADO ]],[1]!Tabla1[FECHA],,0,-1),"")</f>
        <v>44699</v>
      </c>
      <c r="C961" s="13" t="str">
        <f>+[1]!Tabla3[[#This Row],[Secuencia]]</f>
        <v>PLO0137</v>
      </c>
      <c r="D961" s="14" t="str">
        <f>+[1]!Tabla3[[#This Row],[Descripcion]]</f>
        <v>UNION UNIVERSAL 1"  PVC</v>
      </c>
      <c r="E961" s="13" t="str">
        <f>+[1]!Tabla3[[#This Row],[Unidad de medida]]</f>
        <v>UNIDAD</v>
      </c>
      <c r="F961" s="15">
        <f>+[1]!INVENTARIO[[#This Row],[CANTIDAD INICIAL]]+[1]!INVENTARIO[[#This Row],[ENTRADAS]]-[1]!INVENTARIO[[#This Row],[SALIDAS]]+[1]!INVENTARIO[[#This Row],[AJUSTES]]</f>
        <v>2</v>
      </c>
      <c r="G961" s="16">
        <f>IFERROR(_xlfn.XLOOKUP([1]!INVENTARIO[[#This Row],[CODIGO CONCATENADO]],[1]!Tabla1[[CODIGO CONCATENADO ]],[1]!Tabla1[COSTO],,0,-1),"")</f>
        <v>75</v>
      </c>
      <c r="H961" s="16">
        <f>+IFERROR([1]!INVENTARIO[[#This Row],[STOCK (BALANCE)]]*[1]!INVENTARIO[[#This Row],[COSTO UNITARIO]],"")</f>
        <v>150</v>
      </c>
    </row>
    <row r="962" spans="1:8" x14ac:dyDescent="0.25">
      <c r="A962" s="17">
        <f>IFERROR(_xlfn.XLOOKUP([1]!INVENTARIO[[#This Row],[CODIGO CONCATENADO]],[1]!Tabla1[[CODIGO CONCATENADO ]],[1]!Tabla1[FECHA],,0,-1),"")</f>
        <v>44701</v>
      </c>
      <c r="B962" s="17">
        <f>IFERROR(_xlfn.XLOOKUP([1]!INVENTARIO[[#This Row],[CODIGO CONCATENADO]],[1]!Tabla1[[CODIGO CONCATENADO ]],[1]!Tabla1[FECHA],,0,-1),"")</f>
        <v>44701</v>
      </c>
      <c r="C962" s="18" t="str">
        <f>+[1]!Tabla3[[#This Row],[Secuencia]]</f>
        <v>PLO0138</v>
      </c>
      <c r="D962" s="19" t="str">
        <f>+[1]!Tabla3[[#This Row],[Descripcion]]</f>
        <v>VALVULA DE ENTRADA DE INODORO 3/4</v>
      </c>
      <c r="E962" s="18" t="str">
        <f>+[1]!Tabla3[[#This Row],[Unidad de medida]]</f>
        <v>UNIDAD</v>
      </c>
      <c r="F962" s="20">
        <f>+[1]!INVENTARIO[[#This Row],[CANTIDAD INICIAL]]+[1]!INVENTARIO[[#This Row],[ENTRADAS]]-[1]!INVENTARIO[[#This Row],[SALIDAS]]+[1]!INVENTARIO[[#This Row],[AJUSTES]]</f>
        <v>2</v>
      </c>
      <c r="G962" s="21">
        <f>IFERROR(_xlfn.XLOOKUP([1]!INVENTARIO[[#This Row],[CODIGO CONCATENADO]],[1]!Tabla1[[CODIGO CONCATENADO ]],[1]!Tabla1[COSTO],,0,-1),"")</f>
        <v>320</v>
      </c>
      <c r="H962" s="21">
        <f>+IFERROR([1]!INVENTARIO[[#This Row],[STOCK (BALANCE)]]*[1]!INVENTARIO[[#This Row],[COSTO UNITARIO]],"")</f>
        <v>640</v>
      </c>
    </row>
    <row r="963" spans="1:8" x14ac:dyDescent="0.25">
      <c r="A963" s="12">
        <f>IFERROR(_xlfn.XLOOKUP([1]!INVENTARIO[[#This Row],[CODIGO CONCATENADO]],[1]!Tabla1[[CODIGO CONCATENADO ]],[1]!Tabla1[FECHA],,0,-1),"")</f>
        <v>44701</v>
      </c>
      <c r="B963" s="12">
        <f>IFERROR(_xlfn.XLOOKUP([1]!INVENTARIO[[#This Row],[CODIGO CONCATENADO]],[1]!Tabla1[[CODIGO CONCATENADO ]],[1]!Tabla1[FECHA],,0,-1),"")</f>
        <v>44701</v>
      </c>
      <c r="C963" s="13" t="str">
        <f>+[1]!Tabla3[[#This Row],[Secuencia]]</f>
        <v>PLO0139</v>
      </c>
      <c r="D963" s="14" t="str">
        <f>+[1]!Tabla3[[#This Row],[Descripcion]]</f>
        <v>VALVULA DE  INODORO ENTRADA Y SALIDA</v>
      </c>
      <c r="E963" s="13" t="str">
        <f>+[1]!Tabla3[[#This Row],[Unidad de medida]]</f>
        <v>UNIDAD</v>
      </c>
      <c r="F963" s="15">
        <f>+[1]!INVENTARIO[[#This Row],[CANTIDAD INICIAL]]+[1]!INVENTARIO[[#This Row],[ENTRADAS]]-[1]!INVENTARIO[[#This Row],[SALIDAS]]+[1]!INVENTARIO[[#This Row],[AJUSTES]]</f>
        <v>3</v>
      </c>
      <c r="G963" s="16">
        <f>IFERROR(_xlfn.XLOOKUP([1]!INVENTARIO[[#This Row],[CODIGO CONCATENADO]],[1]!Tabla1[[CODIGO CONCATENADO ]],[1]!Tabla1[COSTO],,0,-1),"")</f>
        <v>450</v>
      </c>
      <c r="H963" s="16">
        <f>+IFERROR([1]!INVENTARIO[[#This Row],[STOCK (BALANCE)]]*[1]!INVENTARIO[[#This Row],[COSTO UNITARIO]],"")</f>
        <v>1350</v>
      </c>
    </row>
    <row r="964" spans="1:8" ht="30" x14ac:dyDescent="0.25">
      <c r="A964" s="17">
        <f>IFERROR(_xlfn.XLOOKUP([1]!INVENTARIO[[#This Row],[CODIGO CONCATENADO]],[1]!Tabla1[[CODIGO CONCATENADO ]],[1]!Tabla1[FECHA],,0,-1),"")</f>
        <v>44110</v>
      </c>
      <c r="B964" s="17">
        <f>IFERROR(_xlfn.XLOOKUP([1]!INVENTARIO[[#This Row],[CODIGO CONCATENADO]],[1]!Tabla1[[CODIGO CONCATENADO ]],[1]!Tabla1[FECHA],,0,-1),"")</f>
        <v>44110</v>
      </c>
      <c r="C964" s="18" t="str">
        <f>+[1]!Tabla3[[#This Row],[Secuencia]]</f>
        <v>PRO0001</v>
      </c>
      <c r="D964" s="19" t="str">
        <f>+[1]!Tabla3[[#This Row],[Descripcion]]</f>
        <v>BANDEJAS REDONDAS PARA SERVIR LLANAS ACERO INOXIDABLE</v>
      </c>
      <c r="E964" s="18" t="str">
        <f>+[1]!Tabla3[[#This Row],[Unidad de medida]]</f>
        <v>UNIDADES</v>
      </c>
      <c r="F964" s="20">
        <f>+[1]!INVENTARIO[[#This Row],[CANTIDAD INICIAL]]+[1]!INVENTARIO[[#This Row],[ENTRADAS]]-[1]!INVENTARIO[[#This Row],[SALIDAS]]+[1]!INVENTARIO[[#This Row],[AJUSTES]]</f>
        <v>4</v>
      </c>
      <c r="G964" s="21">
        <f>IFERROR(_xlfn.XLOOKUP([1]!INVENTARIO[[#This Row],[CODIGO CONCATENADO]],[1]!Tabla1[[CODIGO CONCATENADO ]],[1]!Tabla1[COSTO],,0,-1),"")</f>
        <v>0</v>
      </c>
      <c r="H964" s="21">
        <f>+IFERROR([1]!INVENTARIO[[#This Row],[STOCK (BALANCE)]]*[1]!INVENTARIO[[#This Row],[COSTO UNITARIO]],"")</f>
        <v>0</v>
      </c>
    </row>
    <row r="965" spans="1:8" ht="30" x14ac:dyDescent="0.25">
      <c r="A965" s="12">
        <f>IFERROR(_xlfn.XLOOKUP([1]!INVENTARIO[[#This Row],[CODIGO CONCATENADO]],[1]!Tabla1[[CODIGO CONCATENADO ]],[1]!Tabla1[FECHA],,0,-1),"")</f>
        <v>44190</v>
      </c>
      <c r="B965" s="12">
        <f>IFERROR(_xlfn.XLOOKUP([1]!INVENTARIO[[#This Row],[CODIGO CONCATENADO]],[1]!Tabla1[[CODIGO CONCATENADO ]],[1]!Tabla1[FECHA],,0,-1),"")</f>
        <v>44190</v>
      </c>
      <c r="C965" s="13" t="str">
        <f>+[1]!Tabla3[[#This Row],[Secuencia]]</f>
        <v>PRO0002</v>
      </c>
      <c r="D965" s="14" t="str">
        <f>+[1]!Tabla3[[#This Row],[Descripcion]]</f>
        <v>BANDEJAS REDONDAS PARA SERVIR ONDAS ACERO INOXIDABLE</v>
      </c>
      <c r="E965" s="13" t="str">
        <f>+[1]!Tabla3[[#This Row],[Unidad de medida]]</f>
        <v>UNIDADES</v>
      </c>
      <c r="F965" s="15">
        <f>+[1]!INVENTARIO[[#This Row],[CANTIDAD INICIAL]]+[1]!INVENTARIO[[#This Row],[ENTRADAS]]-[1]!INVENTARIO[[#This Row],[SALIDAS]]+[1]!INVENTARIO[[#This Row],[AJUSTES]]</f>
        <v>9</v>
      </c>
      <c r="G965" s="16">
        <f>IFERROR(_xlfn.XLOOKUP([1]!INVENTARIO[[#This Row],[CODIGO CONCATENADO]],[1]!Tabla1[[CODIGO CONCATENADO ]],[1]!Tabla1[COSTO],,0,-1),"")</f>
        <v>0</v>
      </c>
      <c r="H965" s="16">
        <f>+IFERROR([1]!INVENTARIO[[#This Row],[STOCK (BALANCE)]]*[1]!INVENTARIO[[#This Row],[COSTO UNITARIO]],"")</f>
        <v>0</v>
      </c>
    </row>
    <row r="966" spans="1:8" x14ac:dyDescent="0.25">
      <c r="A966" s="17">
        <f>IFERROR(_xlfn.XLOOKUP([1]!INVENTARIO[[#This Row],[CODIGO CONCATENADO]],[1]!Tabla1[[CODIGO CONCATENADO ]],[1]!Tabla1[FECHA],,0,-1),"")</f>
        <v>44190</v>
      </c>
      <c r="B966" s="17">
        <f>IFERROR(_xlfn.XLOOKUP([1]!INVENTARIO[[#This Row],[CODIGO CONCATENADO]],[1]!Tabla1[[CODIGO CONCATENADO ]],[1]!Tabla1[FECHA],,0,-1),"")</f>
        <v>44190</v>
      </c>
      <c r="C966" s="18" t="str">
        <f>+[1]!Tabla3[[#This Row],[Secuencia]]</f>
        <v>PRO0003</v>
      </c>
      <c r="D966" s="19" t="str">
        <f>+[1]!Tabla3[[#This Row],[Descripcion]]</f>
        <v>BANDERA INSTITUCIONAL  4X6 PARA EXTERIOR</v>
      </c>
      <c r="E966" s="18" t="str">
        <f>+[1]!Tabla3[[#This Row],[Unidad de medida]]</f>
        <v>UNIDADES</v>
      </c>
      <c r="F966" s="20">
        <f>+[1]!INVENTARIO[[#This Row],[CANTIDAD INICIAL]]+[1]!INVENTARIO[[#This Row],[ENTRADAS]]-[1]!INVENTARIO[[#This Row],[SALIDAS]]+[1]!INVENTARIO[[#This Row],[AJUSTES]]</f>
        <v>0</v>
      </c>
      <c r="G966" s="21">
        <f>IFERROR(_xlfn.XLOOKUP([1]!INVENTARIO[[#This Row],[CODIGO CONCATENADO]],[1]!Tabla1[[CODIGO CONCATENADO ]],[1]!Tabla1[COSTO],,0,-1),"")</f>
        <v>0</v>
      </c>
      <c r="H966" s="21">
        <f>+IFERROR([1]!INVENTARIO[[#This Row],[STOCK (BALANCE)]]*[1]!INVENTARIO[[#This Row],[COSTO UNITARIO]],"")</f>
        <v>0</v>
      </c>
    </row>
    <row r="967" spans="1:8" x14ac:dyDescent="0.25">
      <c r="A967" s="12">
        <f>IFERROR(_xlfn.XLOOKUP([1]!INVENTARIO[[#This Row],[CODIGO CONCATENADO]],[1]!Tabla1[[CODIGO CONCATENADO ]],[1]!Tabla1[FECHA],,0,-1),"")</f>
        <v>44439</v>
      </c>
      <c r="B967" s="12">
        <f>IFERROR(_xlfn.XLOOKUP([1]!INVENTARIO[[#This Row],[CODIGO CONCATENADO]],[1]!Tabla1[[CODIGO CONCATENADO ]],[1]!Tabla1[FECHA],,0,-1),"")</f>
        <v>44439</v>
      </c>
      <c r="C967" s="13" t="str">
        <f>+[1]!Tabla3[[#This Row],[Secuencia]]</f>
        <v>PRO0004</v>
      </c>
      <c r="D967" s="14" t="str">
        <f>+[1]!Tabla3[[#This Row],[Descripcion]]</f>
        <v>BANDERA INSTITUCIONAL  4X6 PARA EXTERIOR</v>
      </c>
      <c r="E967" s="13" t="str">
        <f>+[1]!Tabla3[[#This Row],[Unidad de medida]]</f>
        <v>UNIDADES</v>
      </c>
      <c r="F967" s="15">
        <f>+[1]!INVENTARIO[[#This Row],[CANTIDAD INICIAL]]+[1]!INVENTARIO[[#This Row],[ENTRADAS]]-[1]!INVENTARIO[[#This Row],[SALIDAS]]+[1]!INVENTARIO[[#This Row],[AJUSTES]]</f>
        <v>6</v>
      </c>
      <c r="G967" s="16">
        <f>IFERROR(_xlfn.XLOOKUP([1]!INVENTARIO[[#This Row],[CODIGO CONCATENADO]],[1]!Tabla1[[CODIGO CONCATENADO ]],[1]!Tabla1[COSTO],,0,-1),"")</f>
        <v>3400</v>
      </c>
      <c r="H967" s="16">
        <f>+IFERROR([1]!INVENTARIO[[#This Row],[STOCK (BALANCE)]]*[1]!INVENTARIO[[#This Row],[COSTO UNITARIO]],"")</f>
        <v>20400</v>
      </c>
    </row>
    <row r="968" spans="1:8" ht="30" x14ac:dyDescent="0.25">
      <c r="A968" s="17">
        <f>IFERROR(_xlfn.XLOOKUP([1]!INVENTARIO[[#This Row],[CODIGO CONCATENADO]],[1]!Tabla1[[CODIGO CONCATENADO ]],[1]!Tabla1[FECHA],,0,-1),"")</f>
        <v>44190</v>
      </c>
      <c r="B968" s="17">
        <f>IFERROR(_xlfn.XLOOKUP([1]!INVENTARIO[[#This Row],[CODIGO CONCATENADO]],[1]!Tabla1[[CODIGO CONCATENADO ]],[1]!Tabla1[FECHA],,0,-1),"")</f>
        <v>44190</v>
      </c>
      <c r="C968" s="18" t="str">
        <f>+[1]!Tabla3[[#This Row],[Secuencia]]</f>
        <v>PRO0005</v>
      </c>
      <c r="D968" s="19" t="str">
        <f>+[1]!Tabla3[[#This Row],[Descripcion]]</f>
        <v>BANDERA INSTITUCIONAL DEL INTRANT PARA INTERIOR</v>
      </c>
      <c r="E968" s="18" t="str">
        <f>+[1]!Tabla3[[#This Row],[Unidad de medida]]</f>
        <v>UNIDADES</v>
      </c>
      <c r="F968" s="20">
        <f>+[1]!INVENTARIO[[#This Row],[CANTIDAD INICIAL]]+[1]!INVENTARIO[[#This Row],[ENTRADAS]]-[1]!INVENTARIO[[#This Row],[SALIDAS]]+[1]!INVENTARIO[[#This Row],[AJUSTES]]</f>
        <v>0</v>
      </c>
      <c r="G968" s="21">
        <f>IFERROR(_xlfn.XLOOKUP([1]!INVENTARIO[[#This Row],[CODIGO CONCATENADO]],[1]!Tabla1[[CODIGO CONCATENADO ]],[1]!Tabla1[COSTO],,0,-1),"")</f>
        <v>0</v>
      </c>
      <c r="H968" s="21">
        <f>+IFERROR([1]!INVENTARIO[[#This Row],[STOCK (BALANCE)]]*[1]!INVENTARIO[[#This Row],[COSTO UNITARIO]],"")</f>
        <v>0</v>
      </c>
    </row>
    <row r="969" spans="1:8" ht="30" x14ac:dyDescent="0.25">
      <c r="A969" s="12">
        <f>IFERROR(_xlfn.XLOOKUP([1]!INVENTARIO[[#This Row],[CODIGO CONCATENADO]],[1]!Tabla1[[CODIGO CONCATENADO ]],[1]!Tabla1[FECHA],,0,-1),"")</f>
        <v>44190</v>
      </c>
      <c r="B969" s="12">
        <f>IFERROR(_xlfn.XLOOKUP([1]!INVENTARIO[[#This Row],[CODIGO CONCATENADO]],[1]!Tabla1[[CODIGO CONCATENADO ]],[1]!Tabla1[FECHA],,0,-1),"")</f>
        <v>44190</v>
      </c>
      <c r="C969" s="13" t="str">
        <f>+[1]!Tabla3[[#This Row],[Secuencia]]</f>
        <v>PRO0006</v>
      </c>
      <c r="D969" s="14" t="str">
        <f>+[1]!Tabla3[[#This Row],[Descripcion]]</f>
        <v>BANDERAS DE LA REPUBLICA DOMINICANA EN TELA DE 48"X74", PARA EXTERIOR.       INTRANT</v>
      </c>
      <c r="E969" s="13" t="str">
        <f>+[1]!Tabla3[[#This Row],[Unidad de medida]]</f>
        <v>UNIDADES</v>
      </c>
      <c r="F969" s="15">
        <f>+[1]!INVENTARIO[[#This Row],[CANTIDAD INICIAL]]+[1]!INVENTARIO[[#This Row],[ENTRADAS]]-[1]!INVENTARIO[[#This Row],[SALIDAS]]+[1]!INVENTARIO[[#This Row],[AJUSTES]]</f>
        <v>0</v>
      </c>
      <c r="G969" s="16">
        <f>IFERROR(_xlfn.XLOOKUP([1]!INVENTARIO[[#This Row],[CODIGO CONCATENADO]],[1]!Tabla1[[CODIGO CONCATENADO ]],[1]!Tabla1[COSTO],,0,-1),"")</f>
        <v>600</v>
      </c>
      <c r="H969" s="16">
        <f>+IFERROR([1]!INVENTARIO[[#This Row],[STOCK (BALANCE)]]*[1]!INVENTARIO[[#This Row],[COSTO UNITARIO]],"")</f>
        <v>0</v>
      </c>
    </row>
    <row r="970" spans="1:8" x14ac:dyDescent="0.25">
      <c r="A970" s="17">
        <f>IFERROR(_xlfn.XLOOKUP([1]!INVENTARIO[[#This Row],[CODIGO CONCATENADO]],[1]!Tabla1[[CODIGO CONCATENADO ]],[1]!Tabla1[FECHA],,0,-1),"")</f>
        <v>44592</v>
      </c>
      <c r="B970" s="17">
        <f>IFERROR(_xlfn.XLOOKUP([1]!INVENTARIO[[#This Row],[CODIGO CONCATENADO]],[1]!Tabla1[[CODIGO CONCATENADO ]],[1]!Tabla1[FECHA],,0,-1),"")</f>
        <v>44592</v>
      </c>
      <c r="C970" s="18" t="str">
        <f>+[1]!Tabla3[[#This Row],[Secuencia]]</f>
        <v>PRO0007</v>
      </c>
      <c r="D970" s="19" t="str">
        <f>+[1]!Tabla3[[#This Row],[Descripcion]]</f>
        <v>BANDERA INSTITUCIONAL   PARA EXTERIOR</v>
      </c>
      <c r="E970" s="18">
        <f>+[1]!Tabla3[[#This Row],[Unidad de medida]]</f>
        <v>0</v>
      </c>
      <c r="F970" s="20">
        <f>+[1]!INVENTARIO[[#This Row],[CANTIDAD INICIAL]]+[1]!INVENTARIO[[#This Row],[ENTRADAS]]-[1]!INVENTARIO[[#This Row],[SALIDAS]]+[1]!INVENTARIO[[#This Row],[AJUSTES]]</f>
        <v>1</v>
      </c>
      <c r="G970" s="21">
        <f>IFERROR(_xlfn.XLOOKUP([1]!INVENTARIO[[#This Row],[CODIGO CONCATENADO]],[1]!Tabla1[[CODIGO CONCATENADO ]],[1]!Tabla1[COSTO],,0,-1),"")</f>
        <v>0</v>
      </c>
      <c r="H970" s="21">
        <f>+IFERROR([1]!INVENTARIO[[#This Row],[STOCK (BALANCE)]]*[1]!INVENTARIO[[#This Row],[COSTO UNITARIO]],"")</f>
        <v>0</v>
      </c>
    </row>
    <row r="971" spans="1:8" ht="30" x14ac:dyDescent="0.25">
      <c r="A971" s="12">
        <f>IFERROR(_xlfn.XLOOKUP([1]!INVENTARIO[[#This Row],[CODIGO CONCATENADO]],[1]!Tabla1[[CODIGO CONCATENADO ]],[1]!Tabla1[FECHA],,0,-1),"")</f>
        <v>44439</v>
      </c>
      <c r="B971" s="12">
        <f>IFERROR(_xlfn.XLOOKUP([1]!INVENTARIO[[#This Row],[CODIGO CONCATENADO]],[1]!Tabla1[[CODIGO CONCATENADO ]],[1]!Tabla1[FECHA],,0,-1),"")</f>
        <v>44439</v>
      </c>
      <c r="C971" s="13" t="str">
        <f>+[1]!Tabla3[[#This Row],[Secuencia]]</f>
        <v>PRO0008</v>
      </c>
      <c r="D971" s="14" t="str">
        <f>+[1]!Tabla3[[#This Row],[Descripcion]]</f>
        <v>BANDERAS DE LA REPUBLICA DOMINICANA EN TELA DE 48"X74", PARA EXTERIOR.       INTRANT</v>
      </c>
      <c r="E971" s="13" t="str">
        <f>+[1]!Tabla3[[#This Row],[Unidad de medida]]</f>
        <v>UNIDADES</v>
      </c>
      <c r="F971" s="15">
        <f>+[1]!INVENTARIO[[#This Row],[CANTIDAD INICIAL]]+[1]!INVENTARIO[[#This Row],[ENTRADAS]]-[1]!INVENTARIO[[#This Row],[SALIDAS]]+[1]!INVENTARIO[[#This Row],[AJUSTES]]</f>
        <v>6</v>
      </c>
      <c r="G971" s="16">
        <f>IFERROR(_xlfn.XLOOKUP([1]!INVENTARIO[[#This Row],[CODIGO CONCATENADO]],[1]!Tabla1[[CODIGO CONCATENADO ]],[1]!Tabla1[COSTO],,0,-1),"")</f>
        <v>1400</v>
      </c>
      <c r="H971" s="16">
        <f>+IFERROR([1]!INVENTARIO[[#This Row],[STOCK (BALANCE)]]*[1]!INVENTARIO[[#This Row],[COSTO UNITARIO]],"")</f>
        <v>8400</v>
      </c>
    </row>
    <row r="972" spans="1:8" x14ac:dyDescent="0.25">
      <c r="A972" s="17">
        <f>IFERROR(_xlfn.XLOOKUP([1]!INVENTARIO[[#This Row],[CODIGO CONCATENADO]],[1]!Tabla1[[CODIGO CONCATENADO ]],[1]!Tabla1[FECHA],,0,-1),"")</f>
        <v>44592</v>
      </c>
      <c r="B972" s="17">
        <f>IFERROR(_xlfn.XLOOKUP([1]!INVENTARIO[[#This Row],[CODIGO CONCATENADO]],[1]!Tabla1[[CODIGO CONCATENADO ]],[1]!Tabla1[FECHA],,0,-1),"")</f>
        <v>44592</v>
      </c>
      <c r="C972" s="18" t="str">
        <f>+[1]!Tabla3[[#This Row],[Secuencia]]</f>
        <v>PRO0009</v>
      </c>
      <c r="D972" s="19" t="str">
        <f>+[1]!Tabla3[[#This Row],[Descripcion]]</f>
        <v>BANDERINES CON ISOTIPO INTRANT</v>
      </c>
      <c r="E972" s="18">
        <f>+[1]!Tabla3[[#This Row],[Unidad de medida]]</f>
        <v>0</v>
      </c>
      <c r="F972" s="20">
        <f>+[1]!INVENTARIO[[#This Row],[CANTIDAD INICIAL]]+[1]!INVENTARIO[[#This Row],[ENTRADAS]]-[1]!INVENTARIO[[#This Row],[SALIDAS]]+[1]!INVENTARIO[[#This Row],[AJUSTES]]</f>
        <v>12</v>
      </c>
      <c r="G972" s="21">
        <f>IFERROR(_xlfn.XLOOKUP([1]!INVENTARIO[[#This Row],[CODIGO CONCATENADO]],[1]!Tabla1[[CODIGO CONCATENADO ]],[1]!Tabla1[COSTO],,0,-1),"")</f>
        <v>0</v>
      </c>
      <c r="H972" s="21">
        <f>+IFERROR([1]!INVENTARIO[[#This Row],[STOCK (BALANCE)]]*[1]!INVENTARIO[[#This Row],[COSTO UNITARIO]],"")</f>
        <v>0</v>
      </c>
    </row>
    <row r="973" spans="1:8" x14ac:dyDescent="0.25">
      <c r="A973" s="12">
        <f>IFERROR(_xlfn.XLOOKUP([1]!INVENTARIO[[#This Row],[CODIGO CONCATENADO]],[1]!Tabla1[[CODIGO CONCATENADO ]],[1]!Tabla1[FECHA],,0,-1),"")</f>
        <v>44190</v>
      </c>
      <c r="B973" s="12">
        <f>IFERROR(_xlfn.XLOOKUP([1]!INVENTARIO[[#This Row],[CODIGO CONCATENADO]],[1]!Tabla1[[CODIGO CONCATENADO ]],[1]!Tabla1[FECHA],,0,-1),"")</f>
        <v>44190</v>
      </c>
      <c r="C973" s="13" t="str">
        <f>+[1]!Tabla3[[#This Row],[Secuencia]]</f>
        <v>PRO0010</v>
      </c>
      <c r="D973" s="14" t="str">
        <f>+[1]!Tabla3[[#This Row],[Descripcion]]</f>
        <v xml:space="preserve">CAFETERA CON TAPA GRANDE </v>
      </c>
      <c r="E973" s="13" t="str">
        <f>+[1]!Tabla3[[#This Row],[Unidad de medida]]</f>
        <v>UNIDADES</v>
      </c>
      <c r="F973" s="15">
        <f>+[1]!INVENTARIO[[#This Row],[CANTIDAD INICIAL]]+[1]!INVENTARIO[[#This Row],[ENTRADAS]]-[1]!INVENTARIO[[#This Row],[SALIDAS]]+[1]!INVENTARIO[[#This Row],[AJUSTES]]</f>
        <v>2</v>
      </c>
      <c r="G973" s="16">
        <f>IFERROR(_xlfn.XLOOKUP([1]!INVENTARIO[[#This Row],[CODIGO CONCATENADO]],[1]!Tabla1[[CODIGO CONCATENADO ]],[1]!Tabla1[COSTO],,0,-1),"")</f>
        <v>0</v>
      </c>
      <c r="H973" s="16">
        <f>+IFERROR([1]!INVENTARIO[[#This Row],[STOCK (BALANCE)]]*[1]!INVENTARIO[[#This Row],[COSTO UNITARIO]],"")</f>
        <v>0</v>
      </c>
    </row>
    <row r="974" spans="1:8" x14ac:dyDescent="0.25">
      <c r="A974" s="17">
        <f>IFERROR(_xlfn.XLOOKUP([1]!INVENTARIO[[#This Row],[CODIGO CONCATENADO]],[1]!Tabla1[[CODIGO CONCATENADO ]],[1]!Tabla1[FECHA],,0,-1),"")</f>
        <v>44190</v>
      </c>
      <c r="B974" s="17">
        <f>IFERROR(_xlfn.XLOOKUP([1]!INVENTARIO[[#This Row],[CODIGO CONCATENADO]],[1]!Tabla1[[CODIGO CONCATENADO ]],[1]!Tabla1[FECHA],,0,-1),"")</f>
        <v>44190</v>
      </c>
      <c r="C974" s="18" t="str">
        <f>+[1]!Tabla3[[#This Row],[Secuencia]]</f>
        <v>PRO0011</v>
      </c>
      <c r="D974" s="19" t="str">
        <f>+[1]!Tabla3[[#This Row],[Descripcion]]</f>
        <v xml:space="preserve">CAFETERA CON TAPA PEQUEÑA </v>
      </c>
      <c r="E974" s="18" t="str">
        <f>+[1]!Tabla3[[#This Row],[Unidad de medida]]</f>
        <v>UNIDADES</v>
      </c>
      <c r="F974" s="20">
        <f>+[1]!INVENTARIO[[#This Row],[CANTIDAD INICIAL]]+[1]!INVENTARIO[[#This Row],[ENTRADAS]]-[1]!INVENTARIO[[#This Row],[SALIDAS]]+[1]!INVENTARIO[[#This Row],[AJUSTES]]</f>
        <v>6</v>
      </c>
      <c r="G974" s="21">
        <f>IFERROR(_xlfn.XLOOKUP([1]!INVENTARIO[[#This Row],[CODIGO CONCATENADO]],[1]!Tabla1[[CODIGO CONCATENADO ]],[1]!Tabla1[COSTO],,0,-1),"")</f>
        <v>796.66</v>
      </c>
      <c r="H974" s="21">
        <f>+IFERROR([1]!INVENTARIO[[#This Row],[STOCK (BALANCE)]]*[1]!INVENTARIO[[#This Row],[COSTO UNITARIO]],"")</f>
        <v>4779.96</v>
      </c>
    </row>
    <row r="975" spans="1:8" ht="30" x14ac:dyDescent="0.25">
      <c r="A975" s="12">
        <f>IFERROR(_xlfn.XLOOKUP([1]!INVENTARIO[[#This Row],[CODIGO CONCATENADO]],[1]!Tabla1[[CODIGO CONCATENADO ]],[1]!Tabla1[FECHA],,0,-1),"")</f>
        <v>44110</v>
      </c>
      <c r="B975" s="12">
        <f>IFERROR(_xlfn.XLOOKUP([1]!INVENTARIO[[#This Row],[CODIGO CONCATENADO]],[1]!Tabla1[[CODIGO CONCATENADO ]],[1]!Tabla1[FECHA],,0,-1),"")</f>
        <v>44110</v>
      </c>
      <c r="C975" s="13" t="str">
        <f>+[1]!Tabla3[[#This Row],[Secuencia]]</f>
        <v>PRO0012</v>
      </c>
      <c r="D975" s="14" t="str">
        <f>+[1]!Tabla3[[#This Row],[Descripcion]]</f>
        <v>CAFETERA ELECTRICA ADCRAFT DE 100 TAZAS ACERO INOXIDABLE</v>
      </c>
      <c r="E975" s="13" t="str">
        <f>+[1]!Tabla3[[#This Row],[Unidad de medida]]</f>
        <v>UNIDAD</v>
      </c>
      <c r="F975" s="15">
        <f>+[1]!INVENTARIO[[#This Row],[CANTIDAD INICIAL]]+[1]!INVENTARIO[[#This Row],[ENTRADAS]]-[1]!INVENTARIO[[#This Row],[SALIDAS]]+[1]!INVENTARIO[[#This Row],[AJUSTES]]</f>
        <v>1</v>
      </c>
      <c r="G975" s="16">
        <f>IFERROR(_xlfn.XLOOKUP([1]!INVENTARIO[[#This Row],[CODIGO CONCATENADO]],[1]!Tabla1[[CODIGO CONCATENADO ]],[1]!Tabla1[COSTO],,0,-1),"")</f>
        <v>16542.29</v>
      </c>
      <c r="H975" s="16">
        <f>+IFERROR([1]!INVENTARIO[[#This Row],[STOCK (BALANCE)]]*[1]!INVENTARIO[[#This Row],[COSTO UNITARIO]],"")</f>
        <v>16542.29</v>
      </c>
    </row>
    <row r="976" spans="1:8" ht="30" x14ac:dyDescent="0.25">
      <c r="A976" s="17">
        <f>IFERROR(_xlfn.XLOOKUP([1]!INVENTARIO[[#This Row],[CODIGO CONCATENADO]],[1]!Tabla1[[CODIGO CONCATENADO ]],[1]!Tabla1[FECHA],,0,-1),"")</f>
        <v>44110</v>
      </c>
      <c r="B976" s="17">
        <f>IFERROR(_xlfn.XLOOKUP([1]!INVENTARIO[[#This Row],[CODIGO CONCATENADO]],[1]!Tabla1[[CODIGO CONCATENADO ]],[1]!Tabla1[FECHA],,0,-1),"")</f>
        <v>44110</v>
      </c>
      <c r="C976" s="18" t="str">
        <f>+[1]!Tabla3[[#This Row],[Secuencia]]</f>
        <v>PRO0013</v>
      </c>
      <c r="D976" s="19" t="str">
        <f>+[1]!Tabla3[[#This Row],[Descripcion]]</f>
        <v>CAFETERA ELECTRICA OSTER DE 35 TAZAS ACERO INOXIDABLE</v>
      </c>
      <c r="E976" s="18" t="str">
        <f>+[1]!Tabla3[[#This Row],[Unidad de medida]]</f>
        <v>CAJAS</v>
      </c>
      <c r="F976" s="20">
        <f>+[1]!INVENTARIO[[#This Row],[CANTIDAD INICIAL]]+[1]!INVENTARIO[[#This Row],[ENTRADAS]]-[1]!INVENTARIO[[#This Row],[SALIDAS]]+[1]!INVENTARIO[[#This Row],[AJUSTES]]</f>
        <v>5</v>
      </c>
      <c r="G976" s="21">
        <f>IFERROR(_xlfn.XLOOKUP([1]!INVENTARIO[[#This Row],[CODIGO CONCATENADO]],[1]!Tabla1[[CODIGO CONCATENADO ]],[1]!Tabla1[COSTO],,0,-1),"")</f>
        <v>5590</v>
      </c>
      <c r="H976" s="21">
        <f>+IFERROR([1]!INVENTARIO[[#This Row],[STOCK (BALANCE)]]*[1]!INVENTARIO[[#This Row],[COSTO UNITARIO]],"")</f>
        <v>27950</v>
      </c>
    </row>
    <row r="977" spans="1:8" x14ac:dyDescent="0.25">
      <c r="A977" s="12">
        <f>IFERROR(_xlfn.XLOOKUP([1]!INVENTARIO[[#This Row],[CODIGO CONCATENADO]],[1]!Tabla1[[CODIGO CONCATENADO ]],[1]!Tabla1[FECHA],,0,-1),"")</f>
        <v>44110</v>
      </c>
      <c r="B977" s="12">
        <f>IFERROR(_xlfn.XLOOKUP([1]!INVENTARIO[[#This Row],[CODIGO CONCATENADO]],[1]!Tabla1[[CODIGO CONCATENADO ]],[1]!Tabla1[FECHA],,0,-1),"")</f>
        <v>44110</v>
      </c>
      <c r="C977" s="13" t="str">
        <f>+[1]!Tabla3[[#This Row],[Secuencia]]</f>
        <v>PRO0014</v>
      </c>
      <c r="D977" s="14" t="str">
        <f>+[1]!Tabla3[[#This Row],[Descripcion]]</f>
        <v>COPAS TIPO MERLOT CAJAS DE 12 UNIDADES</v>
      </c>
      <c r="E977" s="13" t="str">
        <f>+[1]!Tabla3[[#This Row],[Unidad de medida]]</f>
        <v>CAJAS</v>
      </c>
      <c r="F977" s="15">
        <f>+[1]!INVENTARIO[[#This Row],[CANTIDAD INICIAL]]+[1]!INVENTARIO[[#This Row],[ENTRADAS]]-[1]!INVENTARIO[[#This Row],[SALIDAS]]+[1]!INVENTARIO[[#This Row],[AJUSTES]]</f>
        <v>162</v>
      </c>
      <c r="G977" s="16">
        <f>IFERROR(_xlfn.XLOOKUP([1]!INVENTARIO[[#This Row],[CODIGO CONCATENADO]],[1]!Tabla1[[CODIGO CONCATENADO ]],[1]!Tabla1[COSTO],,0,-1),"")</f>
        <v>0</v>
      </c>
      <c r="H977" s="16">
        <f>+IFERROR([1]!INVENTARIO[[#This Row],[STOCK (BALANCE)]]*[1]!INVENTARIO[[#This Row],[COSTO UNITARIO]],"")</f>
        <v>0</v>
      </c>
    </row>
    <row r="978" spans="1:8" x14ac:dyDescent="0.25">
      <c r="A978" s="17">
        <f>IFERROR(_xlfn.XLOOKUP([1]!INVENTARIO[[#This Row],[CODIGO CONCATENADO]],[1]!Tabla1[[CODIGO CONCATENADO ]],[1]!Tabla1[FECHA],,0,-1),"")</f>
        <v>43256</v>
      </c>
      <c r="B978" s="17">
        <f>IFERROR(_xlfn.XLOOKUP([1]!INVENTARIO[[#This Row],[CODIGO CONCATENADO]],[1]!Tabla1[[CODIGO CONCATENADO ]],[1]!Tabla1[FECHA],,0,-1),"")</f>
        <v>43256</v>
      </c>
      <c r="C978" s="18" t="str">
        <f>+[1]!Tabla3[[#This Row],[Secuencia]]</f>
        <v>PRO0015</v>
      </c>
      <c r="D978" s="19" t="str">
        <f>+[1]!Tabla3[[#This Row],[Descripcion]]</f>
        <v>COPAS TIPO PINOT CAJAS DE 12 UNIDADES</v>
      </c>
      <c r="E978" s="18" t="str">
        <f>+[1]!Tabla3[[#This Row],[Unidad de medida]]</f>
        <v>CAJAS</v>
      </c>
      <c r="F978" s="20">
        <f>+[1]!INVENTARIO[[#This Row],[CANTIDAD INICIAL]]+[1]!INVENTARIO[[#This Row],[ENTRADAS]]-[1]!INVENTARIO[[#This Row],[SALIDAS]]+[1]!INVENTARIO[[#This Row],[AJUSTES]]</f>
        <v>96</v>
      </c>
      <c r="G978" s="21">
        <f>IFERROR(_xlfn.XLOOKUP([1]!INVENTARIO[[#This Row],[CODIGO CONCATENADO]],[1]!Tabla1[[CODIGO CONCATENADO ]],[1]!Tabla1[COSTO],,0,-1),"")</f>
        <v>0</v>
      </c>
      <c r="H978" s="21">
        <f>+IFERROR([1]!INVENTARIO[[#This Row],[STOCK (BALANCE)]]*[1]!INVENTARIO[[#This Row],[COSTO UNITARIO]],"")</f>
        <v>0</v>
      </c>
    </row>
    <row r="979" spans="1:8" x14ac:dyDescent="0.25">
      <c r="A979" s="12">
        <f>IFERROR(_xlfn.XLOOKUP([1]!INVENTARIO[[#This Row],[CODIGO CONCATENADO]],[1]!Tabla1[[CODIGO CONCATENADO ]],[1]!Tabla1[FECHA],,0,-1),"")</f>
        <v>44592</v>
      </c>
      <c r="B979" s="12">
        <f>IFERROR(_xlfn.XLOOKUP([1]!INVENTARIO[[#This Row],[CODIGO CONCATENADO]],[1]!Tabla1[[CODIGO CONCATENADO ]],[1]!Tabla1[FECHA],,0,-1),"")</f>
        <v>44592</v>
      </c>
      <c r="C979" s="13" t="str">
        <f>+[1]!Tabla3[[#This Row],[Secuencia]]</f>
        <v>PRO0016</v>
      </c>
      <c r="D979" s="14" t="str">
        <f>+[1]!Tabla3[[#This Row],[Descripcion]]</f>
        <v>CORTINA ANTIBACTERIANA</v>
      </c>
      <c r="E979" s="13" t="str">
        <f>+[1]!Tabla3[[#This Row],[Unidad de medida]]</f>
        <v>UNIDADES</v>
      </c>
      <c r="F979" s="15">
        <f>+[1]!INVENTARIO[[#This Row],[CANTIDAD INICIAL]]+[1]!INVENTARIO[[#This Row],[ENTRADAS]]-[1]!INVENTARIO[[#This Row],[SALIDAS]]+[1]!INVENTARIO[[#This Row],[AJUSTES]]</f>
        <v>0</v>
      </c>
      <c r="G979" s="16">
        <f>IFERROR(_xlfn.XLOOKUP([1]!INVENTARIO[[#This Row],[CODIGO CONCATENADO]],[1]!Tabla1[[CODIGO CONCATENADO ]],[1]!Tabla1[COSTO],,0,-1),"")</f>
        <v>11500</v>
      </c>
      <c r="H979" s="16">
        <f>+IFERROR([1]!INVENTARIO[[#This Row],[STOCK (BALANCE)]]*[1]!INVENTARIO[[#This Row],[COSTO UNITARIO]],"")</f>
        <v>0</v>
      </c>
    </row>
    <row r="980" spans="1:8" x14ac:dyDescent="0.25">
      <c r="A980" s="17">
        <f>IFERROR(_xlfn.XLOOKUP([1]!INVENTARIO[[#This Row],[CODIGO CONCATENADO]],[1]!Tabla1[[CODIGO CONCATENADO ]],[1]!Tabla1[FECHA],,0,-1),"")</f>
        <v>43256</v>
      </c>
      <c r="B980" s="17">
        <f>IFERROR(_xlfn.XLOOKUP([1]!INVENTARIO[[#This Row],[CODIGO CONCATENADO]],[1]!Tabla1[[CODIGO CONCATENADO ]],[1]!Tabla1[FECHA],,0,-1),"")</f>
        <v>43256</v>
      </c>
      <c r="C980" s="18" t="str">
        <f>+[1]!Tabla3[[#This Row],[Secuencia]]</f>
        <v>PRO0017</v>
      </c>
      <c r="D980" s="19" t="str">
        <f>+[1]!Tabla3[[#This Row],[Descripcion]]</f>
        <v>CUBIERTOS METAL GRANDES</v>
      </c>
      <c r="E980" s="18" t="str">
        <f>+[1]!Tabla3[[#This Row],[Unidad de medida]]</f>
        <v>UNIDADES</v>
      </c>
      <c r="F980" s="20">
        <f>+[1]!INVENTARIO[[#This Row],[CANTIDAD INICIAL]]+[1]!INVENTARIO[[#This Row],[ENTRADAS]]-[1]!INVENTARIO[[#This Row],[SALIDAS]]+[1]!INVENTARIO[[#This Row],[AJUSTES]]</f>
        <v>26</v>
      </c>
      <c r="G980" s="21">
        <f>IFERROR(_xlfn.XLOOKUP([1]!INVENTARIO[[#This Row],[CODIGO CONCATENADO]],[1]!Tabla1[[CODIGO CONCATENADO ]],[1]!Tabla1[COSTO],,0,-1),"")</f>
        <v>0</v>
      </c>
      <c r="H980" s="21">
        <f>+IFERROR([1]!INVENTARIO[[#This Row],[STOCK (BALANCE)]]*[1]!INVENTARIO[[#This Row],[COSTO UNITARIO]],"")</f>
        <v>0</v>
      </c>
    </row>
    <row r="981" spans="1:8" x14ac:dyDescent="0.25">
      <c r="A981" s="12">
        <f>IFERROR(_xlfn.XLOOKUP([1]!INVENTARIO[[#This Row],[CODIGO CONCATENADO]],[1]!Tabla1[[CODIGO CONCATENADO ]],[1]!Tabla1[FECHA],,0,-1),"")</f>
        <v>44110</v>
      </c>
      <c r="B981" s="12">
        <f>IFERROR(_xlfn.XLOOKUP([1]!INVENTARIO[[#This Row],[CODIGO CONCATENADO]],[1]!Tabla1[[CODIGO CONCATENADO ]],[1]!Tabla1[FECHA],,0,-1),"")</f>
        <v>44110</v>
      </c>
      <c r="C981" s="13" t="str">
        <f>+[1]!Tabla3[[#This Row],[Secuencia]]</f>
        <v>PRO0018</v>
      </c>
      <c r="D981" s="14" t="str">
        <f>+[1]!Tabla3[[#This Row],[Descripcion]]</f>
        <v>CUCHARAS DE METAL GRANDES</v>
      </c>
      <c r="E981" s="13" t="str">
        <f>+[1]!Tabla3[[#This Row],[Unidad de medida]]</f>
        <v>UNIDADES</v>
      </c>
      <c r="F981" s="15">
        <f>+[1]!INVENTARIO[[#This Row],[CANTIDAD INICIAL]]+[1]!INVENTARIO[[#This Row],[ENTRADAS]]-[1]!INVENTARIO[[#This Row],[SALIDAS]]+[1]!INVENTARIO[[#This Row],[AJUSTES]]</f>
        <v>14</v>
      </c>
      <c r="G981" s="16">
        <f>IFERROR(_xlfn.XLOOKUP([1]!INVENTARIO[[#This Row],[CODIGO CONCATENADO]],[1]!Tabla1[[CODIGO CONCATENADO ]],[1]!Tabla1[COSTO],,0,-1),"")</f>
        <v>97.6</v>
      </c>
      <c r="H981" s="16">
        <f>+IFERROR([1]!INVENTARIO[[#This Row],[STOCK (BALANCE)]]*[1]!INVENTARIO[[#This Row],[COSTO UNITARIO]],"")</f>
        <v>1366.3999999999999</v>
      </c>
    </row>
    <row r="982" spans="1:8" x14ac:dyDescent="0.25">
      <c r="A982" s="17">
        <f>IFERROR(_xlfn.XLOOKUP([1]!INVENTARIO[[#This Row],[CODIGO CONCATENADO]],[1]!Tabla1[[CODIGO CONCATENADO ]],[1]!Tabla1[FECHA],,0,-1),"")</f>
        <v>44110</v>
      </c>
      <c r="B982" s="17">
        <f>IFERROR(_xlfn.XLOOKUP([1]!INVENTARIO[[#This Row],[CODIGO CONCATENADO]],[1]!Tabla1[[CODIGO CONCATENADO ]],[1]!Tabla1[FECHA],,0,-1),"")</f>
        <v>44110</v>
      </c>
      <c r="C982" s="18" t="str">
        <f>+[1]!Tabla3[[#This Row],[Secuencia]]</f>
        <v>PRO0019</v>
      </c>
      <c r="D982" s="19" t="str">
        <f>+[1]!Tabla3[[#This Row],[Descripcion]]</f>
        <v>CUCHARAS DE METAL PARA CAFÉ (PEQ.)</v>
      </c>
      <c r="E982" s="18" t="str">
        <f>+[1]!Tabla3[[#This Row],[Unidad de medida]]</f>
        <v>UNIDADES</v>
      </c>
      <c r="F982" s="20">
        <f>+[1]!INVENTARIO[[#This Row],[CANTIDAD INICIAL]]+[1]!INVENTARIO[[#This Row],[ENTRADAS]]-[1]!INVENTARIO[[#This Row],[SALIDAS]]+[1]!INVENTARIO[[#This Row],[AJUSTES]]</f>
        <v>64</v>
      </c>
      <c r="G982" s="21">
        <f>IFERROR(_xlfn.XLOOKUP([1]!INVENTARIO[[#This Row],[CODIGO CONCATENADO]],[1]!Tabla1[[CODIGO CONCATENADO ]],[1]!Tabla1[COSTO],,0,-1),"")</f>
        <v>0</v>
      </c>
      <c r="H982" s="21">
        <f>+IFERROR([1]!INVENTARIO[[#This Row],[STOCK (BALANCE)]]*[1]!INVENTARIO[[#This Row],[COSTO UNITARIO]],"")</f>
        <v>0</v>
      </c>
    </row>
    <row r="983" spans="1:8" x14ac:dyDescent="0.25">
      <c r="A983" s="12">
        <f>IFERROR(_xlfn.XLOOKUP([1]!INVENTARIO[[#This Row],[CODIGO CONCATENADO]],[1]!Tabla1[[CODIGO CONCATENADO ]],[1]!Tabla1[FECHA],,0,-1),"")</f>
        <v>44110</v>
      </c>
      <c r="B983" s="12">
        <f>IFERROR(_xlfn.XLOOKUP([1]!INVENTARIO[[#This Row],[CODIGO CONCATENADO]],[1]!Tabla1[[CODIGO CONCATENADO ]],[1]!Tabla1[FECHA],,0,-1),"")</f>
        <v>44110</v>
      </c>
      <c r="C983" s="13" t="str">
        <f>+[1]!Tabla3[[#This Row],[Secuencia]]</f>
        <v>PRO0020</v>
      </c>
      <c r="D983" s="14" t="str">
        <f>+[1]!Tabla3[[#This Row],[Descripcion]]</f>
        <v>CUCHILLOS DE METAL GRANDES</v>
      </c>
      <c r="E983" s="13" t="str">
        <f>+[1]!Tabla3[[#This Row],[Unidad de medida]]</f>
        <v>UNIDADES</v>
      </c>
      <c r="F983" s="15">
        <f>+[1]!INVENTARIO[[#This Row],[CANTIDAD INICIAL]]+[1]!INVENTARIO[[#This Row],[ENTRADAS]]-[1]!INVENTARIO[[#This Row],[SALIDAS]]+[1]!INVENTARIO[[#This Row],[AJUSTES]]</f>
        <v>36</v>
      </c>
      <c r="G983" s="16">
        <f>IFERROR(_xlfn.XLOOKUP([1]!INVENTARIO[[#This Row],[CODIGO CONCATENADO]],[1]!Tabla1[[CODIGO CONCATENADO ]],[1]!Tabla1[COSTO],,0,-1),"")</f>
        <v>0</v>
      </c>
      <c r="H983" s="16">
        <f>+IFERROR([1]!INVENTARIO[[#This Row],[STOCK (BALANCE)]]*[1]!INVENTARIO[[#This Row],[COSTO UNITARIO]],"")</f>
        <v>0</v>
      </c>
    </row>
    <row r="984" spans="1:8" x14ac:dyDescent="0.25">
      <c r="A984" s="17">
        <f>IFERROR(_xlfn.XLOOKUP([1]!INVENTARIO[[#This Row],[CODIGO CONCATENADO]],[1]!Tabla1[[CODIGO CONCATENADO ]],[1]!Tabla1[FECHA],,0,-1),"")</f>
        <v>44110</v>
      </c>
      <c r="B984" s="17">
        <f>IFERROR(_xlfn.XLOOKUP([1]!INVENTARIO[[#This Row],[CODIGO CONCATENADO]],[1]!Tabla1[[CODIGO CONCATENADO ]],[1]!Tabla1[FECHA],,0,-1),"")</f>
        <v>44110</v>
      </c>
      <c r="C984" s="18" t="str">
        <f>+[1]!Tabla3[[#This Row],[Secuencia]]</f>
        <v>PRO0021</v>
      </c>
      <c r="D984" s="19" t="str">
        <f>+[1]!Tabla3[[#This Row],[Descripcion]]</f>
        <v>JARRAS DE CRISTAL PARA AGUA</v>
      </c>
      <c r="E984" s="18" t="str">
        <f>+[1]!Tabla3[[#This Row],[Unidad de medida]]</f>
        <v>UNIDADES</v>
      </c>
      <c r="F984" s="20">
        <f>+[1]!INVENTARIO[[#This Row],[CANTIDAD INICIAL]]+[1]!INVENTARIO[[#This Row],[ENTRADAS]]-[1]!INVENTARIO[[#This Row],[SALIDAS]]+[1]!INVENTARIO[[#This Row],[AJUSTES]]</f>
        <v>6</v>
      </c>
      <c r="G984" s="21">
        <f>IFERROR(_xlfn.XLOOKUP([1]!INVENTARIO[[#This Row],[CODIGO CONCATENADO]],[1]!Tabla1[[CODIGO CONCATENADO ]],[1]!Tabla1[COSTO],,0,-1),"")</f>
        <v>615</v>
      </c>
      <c r="H984" s="21">
        <f>+IFERROR([1]!INVENTARIO[[#This Row],[STOCK (BALANCE)]]*[1]!INVENTARIO[[#This Row],[COSTO UNITARIO]],"")</f>
        <v>3690</v>
      </c>
    </row>
    <row r="985" spans="1:8" x14ac:dyDescent="0.25">
      <c r="A985" s="12">
        <f>IFERROR(_xlfn.XLOOKUP([1]!INVENTARIO[[#This Row],[CODIGO CONCATENADO]],[1]!Tabla1[[CODIGO CONCATENADO ]],[1]!Tabla1[FECHA],,0,-1),"")</f>
        <v>44110</v>
      </c>
      <c r="B985" s="12">
        <f>IFERROR(_xlfn.XLOOKUP([1]!INVENTARIO[[#This Row],[CODIGO CONCATENADO]],[1]!Tabla1[[CODIGO CONCATENADO ]],[1]!Tabla1[FECHA],,0,-1),"")</f>
        <v>44110</v>
      </c>
      <c r="C985" s="13" t="str">
        <f>+[1]!Tabla3[[#This Row],[Secuencia]]</f>
        <v>PRO0022</v>
      </c>
      <c r="D985" s="14" t="str">
        <f>+[1]!Tabla3[[#This Row],[Descripcion]]</f>
        <v>JARRAS PLASTICAS PARA AGUA</v>
      </c>
      <c r="E985" s="13" t="str">
        <f>+[1]!Tabla3[[#This Row],[Unidad de medida]]</f>
        <v>UNIDADES</v>
      </c>
      <c r="F985" s="15">
        <f>+[1]!INVENTARIO[[#This Row],[CANTIDAD INICIAL]]+[1]!INVENTARIO[[#This Row],[ENTRADAS]]-[1]!INVENTARIO[[#This Row],[SALIDAS]]+[1]!INVENTARIO[[#This Row],[AJUSTES]]</f>
        <v>5</v>
      </c>
      <c r="G985" s="16">
        <f>IFERROR(_xlfn.XLOOKUP([1]!INVENTARIO[[#This Row],[CODIGO CONCATENADO]],[1]!Tabla1[[CODIGO CONCATENADO ]],[1]!Tabla1[COSTO],,0,-1),"")</f>
        <v>614.78</v>
      </c>
      <c r="H985" s="16">
        <f>+IFERROR([1]!INVENTARIO[[#This Row],[STOCK (BALANCE)]]*[1]!INVENTARIO[[#This Row],[COSTO UNITARIO]],"")</f>
        <v>3073.8999999999996</v>
      </c>
    </row>
    <row r="986" spans="1:8" ht="30" x14ac:dyDescent="0.25">
      <c r="A986" s="17">
        <f>IFERROR(_xlfn.XLOOKUP([1]!INVENTARIO[[#This Row],[CODIGO CONCATENADO]],[1]!Tabla1[[CODIGO CONCATENADO ]],[1]!Tabla1[FECHA],,0,-1),"")</f>
        <v>44110</v>
      </c>
      <c r="B986" s="17">
        <f>IFERROR(_xlfn.XLOOKUP([1]!INVENTARIO[[#This Row],[CODIGO CONCATENADO]],[1]!Tabla1[[CODIGO CONCATENADO ]],[1]!Tabla1[FECHA],,0,-1),"")</f>
        <v>44110</v>
      </c>
      <c r="C986" s="18" t="str">
        <f>+[1]!Tabla3[[#This Row],[Secuencia]]</f>
        <v>PRO0023</v>
      </c>
      <c r="D986" s="19" t="str">
        <f>+[1]!Tabla3[[#This Row],[Descripcion]]</f>
        <v>MASTIL DE INTERIOR EXTENSIBLE CON BASE ACERO INOXIDABLE  DE 5.8 A 20</v>
      </c>
      <c r="E986" s="18" t="str">
        <f>+[1]!Tabla3[[#This Row],[Unidad de medida]]</f>
        <v>UNIDADES</v>
      </c>
      <c r="F986" s="20">
        <f>+[1]!INVENTARIO[[#This Row],[CANTIDAD INICIAL]]+[1]!INVENTARIO[[#This Row],[ENTRADAS]]-[1]!INVENTARIO[[#This Row],[SALIDAS]]+[1]!INVENTARIO[[#This Row],[AJUSTES]]</f>
        <v>0</v>
      </c>
      <c r="G986" s="21">
        <f>IFERROR(_xlfn.XLOOKUP([1]!INVENTARIO[[#This Row],[CODIGO CONCATENADO]],[1]!Tabla1[[CODIGO CONCATENADO ]],[1]!Tabla1[COSTO],,0,-1),"")</f>
        <v>12075</v>
      </c>
      <c r="H986" s="21">
        <f>+IFERROR([1]!INVENTARIO[[#This Row],[STOCK (BALANCE)]]*[1]!INVENTARIO[[#This Row],[COSTO UNITARIO]],"")</f>
        <v>0</v>
      </c>
    </row>
    <row r="987" spans="1:8" x14ac:dyDescent="0.25">
      <c r="A987" s="12">
        <f>IFERROR(_xlfn.XLOOKUP([1]!INVENTARIO[[#This Row],[CODIGO CONCATENADO]],[1]!Tabla1[[CODIGO CONCATENADO ]],[1]!Tabla1[FECHA],,0,-1),"")</f>
        <v>44110</v>
      </c>
      <c r="B987" s="12">
        <f>IFERROR(_xlfn.XLOOKUP([1]!INVENTARIO[[#This Row],[CODIGO CONCATENADO]],[1]!Tabla1[[CODIGO CONCATENADO ]],[1]!Tabla1[FECHA],,0,-1),"")</f>
        <v>44110</v>
      </c>
      <c r="C987" s="13" t="str">
        <f>+[1]!Tabla3[[#This Row],[Secuencia]]</f>
        <v>PRO0024</v>
      </c>
      <c r="D987" s="14" t="str">
        <f>+[1]!Tabla3[[#This Row],[Descripcion]]</f>
        <v>PAPEL TOALLA (ABSORBENTE PARA COCINA)</v>
      </c>
      <c r="E987" s="13" t="str">
        <f>+[1]!Tabla3[[#This Row],[Unidad de medida]]</f>
        <v>ROLLOS</v>
      </c>
      <c r="F987" s="15">
        <f>+[1]!INVENTARIO[[#This Row],[CANTIDAD INICIAL]]+[1]!INVENTARIO[[#This Row],[ENTRADAS]]-[1]!INVENTARIO[[#This Row],[SALIDAS]]+[1]!INVENTARIO[[#This Row],[AJUSTES]]</f>
        <v>0</v>
      </c>
      <c r="G987" s="16">
        <f>IFERROR(_xlfn.XLOOKUP([1]!INVENTARIO[[#This Row],[CODIGO CONCATENADO]],[1]!Tabla1[[CODIGO CONCATENADO ]],[1]!Tabla1[COSTO],,0,-1),"")</f>
        <v>672.6</v>
      </c>
      <c r="H987" s="16">
        <f>+IFERROR([1]!INVENTARIO[[#This Row],[STOCK (BALANCE)]]*[1]!INVENTARIO[[#This Row],[COSTO UNITARIO]],"")</f>
        <v>0</v>
      </c>
    </row>
    <row r="988" spans="1:8" ht="30" x14ac:dyDescent="0.25">
      <c r="A988" s="17">
        <f>IFERROR(_xlfn.XLOOKUP([1]!INVENTARIO[[#This Row],[CODIGO CONCATENADO]],[1]!Tabla1[[CODIGO CONCATENADO ]],[1]!Tabla1[FECHA],,0,-1),"")</f>
        <v>44370</v>
      </c>
      <c r="B988" s="17">
        <f>IFERROR(_xlfn.XLOOKUP([1]!INVENTARIO[[#This Row],[CODIGO CONCATENADO]],[1]!Tabla1[[CODIGO CONCATENADO ]],[1]!Tabla1[FECHA],,0,-1),"")</f>
        <v>44370</v>
      </c>
      <c r="C988" s="18" t="str">
        <f>+[1]!Tabla3[[#This Row],[Secuencia]]</f>
        <v>PRO0025</v>
      </c>
      <c r="D988" s="19" t="str">
        <f>+[1]!Tabla3[[#This Row],[Descripcion]]</f>
        <v>PAPEL TOALLA BOUNTY  (ABSORBENTE PARA COCINA)</v>
      </c>
      <c r="E988" s="18" t="str">
        <f>+[1]!Tabla3[[#This Row],[Unidad de medida]]</f>
        <v>ROLLOS</v>
      </c>
      <c r="F988" s="20">
        <f>+[1]!INVENTARIO[[#This Row],[CANTIDAD INICIAL]]+[1]!INVENTARIO[[#This Row],[ENTRADAS]]-[1]!INVENTARIO[[#This Row],[SALIDAS]]+[1]!INVENTARIO[[#This Row],[AJUSTES]]</f>
        <v>56</v>
      </c>
      <c r="G988" s="21">
        <f>IFERROR(_xlfn.XLOOKUP([1]!INVENTARIO[[#This Row],[CODIGO CONCATENADO]],[1]!Tabla1[[CODIGO CONCATENADO ]],[1]!Tabla1[COSTO],,0,-1),"")</f>
        <v>100.58333333333333</v>
      </c>
      <c r="H988" s="21">
        <f>+IFERROR([1]!INVENTARIO[[#This Row],[STOCK (BALANCE)]]*[1]!INVENTARIO[[#This Row],[COSTO UNITARIO]],"")</f>
        <v>5632.6666666666661</v>
      </c>
    </row>
    <row r="989" spans="1:8" ht="30" x14ac:dyDescent="0.25">
      <c r="A989" s="12">
        <f>IFERROR(_xlfn.XLOOKUP([1]!INVENTARIO[[#This Row],[CODIGO CONCATENADO]],[1]!Tabla1[[CODIGO CONCATENADO ]],[1]!Tabla1[FECHA],,0,-1),"")</f>
        <v>43634</v>
      </c>
      <c r="B989" s="12">
        <f>IFERROR(_xlfn.XLOOKUP([1]!INVENTARIO[[#This Row],[CODIGO CONCATENADO]],[1]!Tabla1[[CODIGO CONCATENADO ]],[1]!Tabla1[FECHA],,0,-1),"")</f>
        <v>43634</v>
      </c>
      <c r="C989" s="13" t="str">
        <f>+[1]!Tabla3[[#This Row],[Secuencia]]</f>
        <v>PRO0026</v>
      </c>
      <c r="D989" s="14" t="str">
        <f>+[1]!Tabla3[[#This Row],[Descripcion]]</f>
        <v>PLATOS LLANOS EN PORCELANA DE 6 UNIDADES (LLANOS)</v>
      </c>
      <c r="E989" s="13" t="str">
        <f>+[1]!Tabla3[[#This Row],[Unidad de medida]]</f>
        <v>UNIDADES</v>
      </c>
      <c r="F989" s="15">
        <f>+[1]!INVENTARIO[[#This Row],[CANTIDAD INICIAL]]+[1]!INVENTARIO[[#This Row],[ENTRADAS]]-[1]!INVENTARIO[[#This Row],[SALIDAS]]+[1]!INVENTARIO[[#This Row],[AJUSTES]]</f>
        <v>11</v>
      </c>
      <c r="G989" s="16">
        <f>IFERROR(_xlfn.XLOOKUP([1]!INVENTARIO[[#This Row],[CODIGO CONCATENADO]],[1]!Tabla1[[CODIGO CONCATENADO ]],[1]!Tabla1[COSTO],,0,-1),"")</f>
        <v>0</v>
      </c>
      <c r="H989" s="16">
        <f>+IFERROR([1]!INVENTARIO[[#This Row],[STOCK (BALANCE)]]*[1]!INVENTARIO[[#This Row],[COSTO UNITARIO]],"")</f>
        <v>0</v>
      </c>
    </row>
    <row r="990" spans="1:8" ht="30" x14ac:dyDescent="0.25">
      <c r="A990" s="17">
        <f>IFERROR(_xlfn.XLOOKUP([1]!INVENTARIO[[#This Row],[CODIGO CONCATENADO]],[1]!Tabla1[[CODIGO CONCATENADO ]],[1]!Tabla1[FECHA],,0,-1),"")</f>
        <v>44110</v>
      </c>
      <c r="B990" s="17">
        <f>IFERROR(_xlfn.XLOOKUP([1]!INVENTARIO[[#This Row],[CODIGO CONCATENADO]],[1]!Tabla1[[CODIGO CONCATENADO ]],[1]!Tabla1[FECHA],,0,-1),"")</f>
        <v>44110</v>
      </c>
      <c r="C990" s="18" t="str">
        <f>+[1]!Tabla3[[#This Row],[Secuencia]]</f>
        <v>PRO0027</v>
      </c>
      <c r="D990" s="19" t="str">
        <f>+[1]!Tabla3[[#This Row],[Descripcion]]</f>
        <v>PLATOS PICADERA EN PORCELANA DE 6 UNIDADES (PEQ.)</v>
      </c>
      <c r="E990" s="18" t="str">
        <f>+[1]!Tabla3[[#This Row],[Unidad de medida]]</f>
        <v>UNIDADES</v>
      </c>
      <c r="F990" s="20">
        <f>+[1]!INVENTARIO[[#This Row],[CANTIDAD INICIAL]]+[1]!INVENTARIO[[#This Row],[ENTRADAS]]-[1]!INVENTARIO[[#This Row],[SALIDAS]]+[1]!INVENTARIO[[#This Row],[AJUSTES]]</f>
        <v>88</v>
      </c>
      <c r="G990" s="21">
        <f>IFERROR(_xlfn.XLOOKUP([1]!INVENTARIO[[#This Row],[CODIGO CONCATENADO]],[1]!Tabla1[[CODIGO CONCATENADO ]],[1]!Tabla1[COSTO],,0,-1),"")</f>
        <v>0</v>
      </c>
      <c r="H990" s="21">
        <f>+IFERROR([1]!INVENTARIO[[#This Row],[STOCK (BALANCE)]]*[1]!INVENTARIO[[#This Row],[COSTO UNITARIO]],"")</f>
        <v>0</v>
      </c>
    </row>
    <row r="991" spans="1:8" x14ac:dyDescent="0.25">
      <c r="A991" s="12">
        <f>IFERROR(_xlfn.XLOOKUP([1]!INVENTARIO[[#This Row],[CODIGO CONCATENADO]],[1]!Tabla1[[CODIGO CONCATENADO ]],[1]!Tabla1[FECHA],,0,-1),"")</f>
        <v>44110</v>
      </c>
      <c r="B991" s="12">
        <f>IFERROR(_xlfn.XLOOKUP([1]!INVENTARIO[[#This Row],[CODIGO CONCATENADO]],[1]!Tabla1[[CODIGO CONCATENADO ]],[1]!Tabla1[FECHA],,0,-1),"")</f>
        <v>44110</v>
      </c>
      <c r="C991" s="13" t="str">
        <f>+[1]!Tabla3[[#This Row],[Secuencia]]</f>
        <v>PRO0028</v>
      </c>
      <c r="D991" s="14" t="str">
        <f>+[1]!Tabla3[[#This Row],[Descripcion]]</f>
        <v xml:space="preserve">TAZAS DE CAFÉ DE 6 UNIDADES </v>
      </c>
      <c r="E991" s="13" t="str">
        <f>+[1]!Tabla3[[#This Row],[Unidad de medida]]</f>
        <v>CAJAS</v>
      </c>
      <c r="F991" s="15">
        <f>+[1]!INVENTARIO[[#This Row],[CANTIDAD INICIAL]]+[1]!INVENTARIO[[#This Row],[ENTRADAS]]-[1]!INVENTARIO[[#This Row],[SALIDAS]]+[1]!INVENTARIO[[#This Row],[AJUSTES]]</f>
        <v>51</v>
      </c>
      <c r="G991" s="16">
        <f>IFERROR(_xlfn.XLOOKUP([1]!INVENTARIO[[#This Row],[CODIGO CONCATENADO]],[1]!Tabla1[[CODIGO CONCATENADO ]],[1]!Tabla1[COSTO],,0,-1),"")</f>
        <v>0</v>
      </c>
      <c r="H991" s="16">
        <f>+IFERROR([1]!INVENTARIO[[#This Row],[STOCK (BALANCE)]]*[1]!INVENTARIO[[#This Row],[COSTO UNITARIO]],"")</f>
        <v>0</v>
      </c>
    </row>
    <row r="992" spans="1:8" x14ac:dyDescent="0.25">
      <c r="A992" s="17">
        <f>IFERROR(_xlfn.XLOOKUP([1]!INVENTARIO[[#This Row],[CODIGO CONCATENADO]],[1]!Tabla1[[CODIGO CONCATENADO ]],[1]!Tabla1[FECHA],,0,-1),"")</f>
        <v>44110</v>
      </c>
      <c r="B992" s="17">
        <f>IFERROR(_xlfn.XLOOKUP([1]!INVENTARIO[[#This Row],[CODIGO CONCATENADO]],[1]!Tabla1[[CODIGO CONCATENADO ]],[1]!Tabla1[FECHA],,0,-1),"")</f>
        <v>44110</v>
      </c>
      <c r="C992" s="18" t="str">
        <f>+[1]!Tabla3[[#This Row],[Secuencia]]</f>
        <v>PRO0029</v>
      </c>
      <c r="D992" s="19" t="str">
        <f>+[1]!Tabla3[[#This Row],[Descripcion]]</f>
        <v xml:space="preserve">TAZAS DE TE DE 6 UNIDADES </v>
      </c>
      <c r="E992" s="18" t="str">
        <f>+[1]!Tabla3[[#This Row],[Unidad de medida]]</f>
        <v>CAJAS</v>
      </c>
      <c r="F992" s="20">
        <f>+[1]!INVENTARIO[[#This Row],[CANTIDAD INICIAL]]+[1]!INVENTARIO[[#This Row],[ENTRADAS]]-[1]!INVENTARIO[[#This Row],[SALIDAS]]+[1]!INVENTARIO[[#This Row],[AJUSTES]]</f>
        <v>6</v>
      </c>
      <c r="G992" s="21">
        <f>IFERROR(_xlfn.XLOOKUP([1]!INVENTARIO[[#This Row],[CODIGO CONCATENADO]],[1]!Tabla1[[CODIGO CONCATENADO ]],[1]!Tabla1[COSTO],,0,-1),"")</f>
        <v>0</v>
      </c>
      <c r="H992" s="21">
        <f>+IFERROR([1]!INVENTARIO[[#This Row],[STOCK (BALANCE)]]*[1]!INVENTARIO[[#This Row],[COSTO UNITARIO]],"")</f>
        <v>0</v>
      </c>
    </row>
    <row r="993" spans="1:8" x14ac:dyDescent="0.25">
      <c r="A993" s="12">
        <f>IFERROR(_xlfn.XLOOKUP([1]!INVENTARIO[[#This Row],[CODIGO CONCATENADO]],[1]!Tabla1[[CODIGO CONCATENADO ]],[1]!Tabla1[FECHA],,0,-1),"")</f>
        <v>44110</v>
      </c>
      <c r="B993" s="12">
        <f>IFERROR(_xlfn.XLOOKUP([1]!INVENTARIO[[#This Row],[CODIGO CONCATENADO]],[1]!Tabla1[[CODIGO CONCATENADO ]],[1]!Tabla1[FECHA],,0,-1),"")</f>
        <v>44110</v>
      </c>
      <c r="C993" s="13" t="str">
        <f>+[1]!Tabla3[[#This Row],[Secuencia]]</f>
        <v>PRO0030</v>
      </c>
      <c r="D993" s="14" t="str">
        <f>+[1]!Tabla3[[#This Row],[Descripcion]]</f>
        <v>TERMOS DE CAFÉ PLASTICOS</v>
      </c>
      <c r="E993" s="13" t="str">
        <f>+[1]!Tabla3[[#This Row],[Unidad de medida]]</f>
        <v>UNIDADES</v>
      </c>
      <c r="F993" s="15">
        <f>+[1]!INVENTARIO[[#This Row],[CANTIDAD INICIAL]]+[1]!INVENTARIO[[#This Row],[ENTRADAS]]-[1]!INVENTARIO[[#This Row],[SALIDAS]]+[1]!INVENTARIO[[#This Row],[AJUSTES]]</f>
        <v>0</v>
      </c>
      <c r="G993" s="16">
        <f>IFERROR(_xlfn.XLOOKUP([1]!INVENTARIO[[#This Row],[CODIGO CONCATENADO]],[1]!Tabla1[[CODIGO CONCATENADO ]],[1]!Tabla1[COSTO],,0,-1),"")</f>
        <v>0</v>
      </c>
      <c r="H993" s="16">
        <f>+IFERROR([1]!INVENTARIO[[#This Row],[STOCK (BALANCE)]]*[1]!INVENTARIO[[#This Row],[COSTO UNITARIO]],"")</f>
        <v>0</v>
      </c>
    </row>
    <row r="994" spans="1:8" x14ac:dyDescent="0.25">
      <c r="A994" s="17">
        <f>IFERROR(_xlfn.XLOOKUP([1]!INVENTARIO[[#This Row],[CODIGO CONCATENADO]],[1]!Tabla1[[CODIGO CONCATENADO ]],[1]!Tabla1[FECHA],,0,-1),"")</f>
        <v>44110</v>
      </c>
      <c r="B994" s="17">
        <f>IFERROR(_xlfn.XLOOKUP([1]!INVENTARIO[[#This Row],[CODIGO CONCATENADO]],[1]!Tabla1[[CODIGO CONCATENADO ]],[1]!Tabla1[FECHA],,0,-1),"")</f>
        <v>44110</v>
      </c>
      <c r="C994" s="18" t="str">
        <f>+[1]!Tabla3[[#This Row],[Secuencia]]</f>
        <v>PRO0031</v>
      </c>
      <c r="D994" s="19" t="str">
        <f>+[1]!Tabla3[[#This Row],[Descripcion]]</f>
        <v xml:space="preserve">VASOS DE AGUA DE CRISTAL DE 12 UNIDADES </v>
      </c>
      <c r="E994" s="18" t="str">
        <f>+[1]!Tabla3[[#This Row],[Unidad de medida]]</f>
        <v>CAJAS</v>
      </c>
      <c r="F994" s="20">
        <f>+[1]!INVENTARIO[[#This Row],[CANTIDAD INICIAL]]+[1]!INVENTARIO[[#This Row],[ENTRADAS]]-[1]!INVENTARIO[[#This Row],[SALIDAS]]+[1]!INVENTARIO[[#This Row],[AJUSTES]]</f>
        <v>48</v>
      </c>
      <c r="G994" s="21">
        <f>IFERROR(_xlfn.XLOOKUP([1]!INVENTARIO[[#This Row],[CODIGO CONCATENADO]],[1]!Tabla1[[CODIGO CONCATENADO ]],[1]!Tabla1[COSTO],,0,-1),"")</f>
        <v>179</v>
      </c>
      <c r="H994" s="21">
        <f>+IFERROR([1]!INVENTARIO[[#This Row],[STOCK (BALANCE)]]*[1]!INVENTARIO[[#This Row],[COSTO UNITARIO]],"")</f>
        <v>8592</v>
      </c>
    </row>
    <row r="995" spans="1:8" x14ac:dyDescent="0.25">
      <c r="A995" s="12">
        <f>IFERROR(_xlfn.XLOOKUP([1]!INVENTARIO[[#This Row],[CODIGO CONCATENADO]],[1]!Tabla1[[CODIGO CONCATENADO ]],[1]!Tabla1[FECHA],,0,-1),"")</f>
        <v>44645</v>
      </c>
      <c r="B995" s="12">
        <f>IFERROR(_xlfn.XLOOKUP([1]!INVENTARIO[[#This Row],[CODIGO CONCATENADO]],[1]!Tabla1[[CODIGO CONCATENADO ]],[1]!Tabla1[FECHA],,0,-1),"")</f>
        <v>44645</v>
      </c>
      <c r="C995" s="13" t="str">
        <f>+[1]!Tabla3[[#This Row],[Secuencia]]</f>
        <v>TEG0001</v>
      </c>
      <c r="D995" s="14" t="str">
        <f>+[1]!Tabla3[[#This Row],[Descripcion]]</f>
        <v>SOPORTE DE TECHO PARA TV, ARGOM SIZE 70"</v>
      </c>
      <c r="E995" s="13" t="str">
        <f>+[1]!Tabla3[[#This Row],[Unidad de medida]]</f>
        <v>UNIDAD</v>
      </c>
      <c r="F995" s="15">
        <f>+[1]!INVENTARIO[[#This Row],[CANTIDAD INICIAL]]+[1]!INVENTARIO[[#This Row],[ENTRADAS]]-[1]!INVENTARIO[[#This Row],[SALIDAS]]+[1]!INVENTARIO[[#This Row],[AJUSTES]]</f>
        <v>1</v>
      </c>
      <c r="G995" s="16">
        <f>IFERROR(_xlfn.XLOOKUP([1]!INVENTARIO[[#This Row],[CODIGO CONCATENADO]],[1]!Tabla1[[CODIGO CONCATENADO ]],[1]!Tabla1[COSTO],,0,-1),"")</f>
        <v>3982.1</v>
      </c>
      <c r="H995" s="16">
        <f>+IFERROR([1]!INVENTARIO[[#This Row],[STOCK (BALANCE)]]*[1]!INVENTARIO[[#This Row],[COSTO UNITARIO]],"")</f>
        <v>3982.1</v>
      </c>
    </row>
    <row r="996" spans="1:8" x14ac:dyDescent="0.25">
      <c r="A996" s="17">
        <f>IFERROR(_xlfn.XLOOKUP([1]!INVENTARIO[[#This Row],[CODIGO CONCATENADO]],[1]!Tabla1[[CODIGO CONCATENADO ]],[1]!Tabla1[FECHA],,0,-1),"")</f>
        <v>44712</v>
      </c>
      <c r="B996" s="17">
        <f>IFERROR(_xlfn.XLOOKUP([1]!INVENTARIO[[#This Row],[CODIGO CONCATENADO]],[1]!Tabla1[[CODIGO CONCATENADO ]],[1]!Tabla1[FECHA],,0,-1),"")</f>
        <v>44712</v>
      </c>
      <c r="C996" s="18" t="str">
        <f>+[1]!Tabla3[[#This Row],[Secuencia]]</f>
        <v>MG0146</v>
      </c>
      <c r="D996" s="19" t="str">
        <f>+[1]!Tabla3[[#This Row],[Descripcion]]</f>
        <v>CAJAS DE TIZAS DE COLORES</v>
      </c>
      <c r="E996" s="18" t="str">
        <f>+[1]!Tabla3[[#This Row],[Unidad de medida]]</f>
        <v>CAJAS</v>
      </c>
      <c r="F996" s="20">
        <f>+[1]!INVENTARIO[[#This Row],[CANTIDAD INICIAL]]+[1]!INVENTARIO[[#This Row],[ENTRADAS]]-[1]!INVENTARIO[[#This Row],[SALIDAS]]+[1]!INVENTARIO[[#This Row],[AJUSTES]]</f>
        <v>7</v>
      </c>
      <c r="G996" s="21">
        <f>IFERROR(_xlfn.XLOOKUP([1]!INVENTARIO[[#This Row],[CODIGO CONCATENADO]],[1]!Tabla1[[CODIGO CONCATENADO ]],[1]!Tabla1[COSTO],,0,-1),"")</f>
        <v>31.5</v>
      </c>
      <c r="H996" s="21">
        <f>+IFERROR([1]!INVENTARIO[[#This Row],[STOCK (BALANCE)]]*[1]!INVENTARIO[[#This Row],[COSTO UNITARIO]],"")</f>
        <v>220.5</v>
      </c>
    </row>
    <row r="997" spans="1:8" x14ac:dyDescent="0.25">
      <c r="A997" s="12">
        <f>IFERROR(_xlfn.XLOOKUP([1]!INVENTARIO[[#This Row],[CODIGO CONCATENADO]],[1]!Tabla1[[CODIGO CONCATENADO ]],[1]!Tabla1[FECHA],,0,-1),"")</f>
        <v>44712</v>
      </c>
      <c r="B997" s="12">
        <f>IFERROR(_xlfn.XLOOKUP([1]!INVENTARIO[[#This Row],[CODIGO CONCATENADO]],[1]!Tabla1[[CODIGO CONCATENADO ]],[1]!Tabla1[FECHA],,0,-1),"")</f>
        <v>44712</v>
      </c>
      <c r="C997" s="13" t="str">
        <f>+[1]!Tabla3[[#This Row],[Secuencia]]</f>
        <v>MG0147</v>
      </c>
      <c r="D997" s="14" t="str">
        <f>+[1]!Tabla3[[#This Row],[Descripcion]]</f>
        <v xml:space="preserve">RESMA DE CARTONITE BLANCO 8 1/2 X 11 </v>
      </c>
      <c r="E997" s="13" t="str">
        <f>+[1]!Tabla3[[#This Row],[Unidad de medida]]</f>
        <v>RESMAS</v>
      </c>
      <c r="F997" s="15">
        <f>+[1]!INVENTARIO[[#This Row],[CANTIDAD INICIAL]]+[1]!INVENTARIO[[#This Row],[ENTRADAS]]-[1]!INVENTARIO[[#This Row],[SALIDAS]]+[1]!INVENTARIO[[#This Row],[AJUSTES]]</f>
        <v>0</v>
      </c>
      <c r="G997" s="16">
        <f>IFERROR(_xlfn.XLOOKUP([1]!INVENTARIO[[#This Row],[CODIGO CONCATENADO]],[1]!Tabla1[[CODIGO CONCATENADO ]],[1]!Tabla1[COSTO],,0,-1),"")</f>
        <v>950</v>
      </c>
      <c r="H997" s="16">
        <f>+IFERROR([1]!INVENTARIO[[#This Row],[STOCK (BALANCE)]]*[1]!INVENTARIO[[#This Row],[COSTO UNITARIO]],"")</f>
        <v>0</v>
      </c>
    </row>
    <row r="998" spans="1:8" x14ac:dyDescent="0.25">
      <c r="A998" s="17">
        <f>IFERROR(_xlfn.XLOOKUP([1]!INVENTARIO[[#This Row],[CODIGO CONCATENADO]],[1]!Tabla1[[CODIGO CONCATENADO ]],[1]!Tabla1[FECHA],,0,-1),"")</f>
        <v>44720</v>
      </c>
      <c r="B998" s="17">
        <f>IFERROR(_xlfn.XLOOKUP([1]!INVENTARIO[[#This Row],[CODIGO CONCATENADO]],[1]!Tabla1[[CODIGO CONCATENADO ]],[1]!Tabla1[FECHA],,0,-1),"")</f>
        <v>44720</v>
      </c>
      <c r="C998" s="18" t="str">
        <f>+[1]!Tabla3[[#This Row],[Secuencia]]</f>
        <v>COM0030</v>
      </c>
      <c r="D998" s="19" t="str">
        <f>+[1]!Tabla3[[#This Row],[Descripcion]]</f>
        <v>CAMARA SONY ALPHA A7 III</v>
      </c>
      <c r="E998" s="18" t="str">
        <f>+[1]!Tabla3[[#This Row],[Unidad de medida]]</f>
        <v>UNIDAD</v>
      </c>
      <c r="F998" s="20">
        <f>+[1]!INVENTARIO[[#This Row],[CANTIDAD INICIAL]]+[1]!INVENTARIO[[#This Row],[ENTRADAS]]-[1]!INVENTARIO[[#This Row],[SALIDAS]]+[1]!INVENTARIO[[#This Row],[AJUSTES]]</f>
        <v>0</v>
      </c>
      <c r="G998" s="21">
        <f>IFERROR(_xlfn.XLOOKUP([1]!INVENTARIO[[#This Row],[CODIGO CONCATENADO]],[1]!Tabla1[[CODIGO CONCATENADO ]],[1]!Tabla1[COSTO],,0,-1),"")</f>
        <v>185976</v>
      </c>
      <c r="H998" s="21">
        <f>+IFERROR([1]!INVENTARIO[[#This Row],[STOCK (BALANCE)]]*[1]!INVENTARIO[[#This Row],[COSTO UNITARIO]],"")</f>
        <v>0</v>
      </c>
    </row>
    <row r="999" spans="1:8" x14ac:dyDescent="0.25">
      <c r="A999" s="12">
        <f>IFERROR(_xlfn.XLOOKUP([1]!INVENTARIO[[#This Row],[CODIGO CONCATENADO]],[1]!Tabla1[[CODIGO CONCATENADO ]],[1]!Tabla1[FECHA],,0,-1),"")</f>
        <v>44720</v>
      </c>
      <c r="B999" s="12">
        <f>IFERROR(_xlfn.XLOOKUP([1]!INVENTARIO[[#This Row],[CODIGO CONCATENADO]],[1]!Tabla1[[CODIGO CONCATENADO ]],[1]!Tabla1[FECHA],,0,-1),"")</f>
        <v>44720</v>
      </c>
      <c r="C999" s="13" t="str">
        <f>+[1]!Tabla3[[#This Row],[Secuencia]]</f>
        <v>COM0031</v>
      </c>
      <c r="D999" s="14" t="str">
        <f>+[1]!Tabla3[[#This Row],[Descripcion]]</f>
        <v>LENTE SONY 35mm F/1.4</v>
      </c>
      <c r="E999" s="13" t="str">
        <f>+[1]!Tabla3[[#This Row],[Unidad de medida]]</f>
        <v>UNIDAD</v>
      </c>
      <c r="F999" s="15">
        <f>+[1]!INVENTARIO[[#This Row],[CANTIDAD INICIAL]]+[1]!INVENTARIO[[#This Row],[ENTRADAS]]-[1]!INVENTARIO[[#This Row],[SALIDAS]]+[1]!INVENTARIO[[#This Row],[AJUSTES]]</f>
        <v>0</v>
      </c>
      <c r="G999" s="16">
        <f>IFERROR(_xlfn.XLOOKUP([1]!INVENTARIO[[#This Row],[CODIGO CONCATENADO]],[1]!Tabla1[[CODIGO CONCATENADO ]],[1]!Tabla1[COSTO],,0,-1),"")</f>
        <v>130183.2</v>
      </c>
      <c r="H999" s="16">
        <f>+IFERROR([1]!INVENTARIO[[#This Row],[STOCK (BALANCE)]]*[1]!INVENTARIO[[#This Row],[COSTO UNITARIO]],"")</f>
        <v>0</v>
      </c>
    </row>
    <row r="1000" spans="1:8" x14ac:dyDescent="0.25">
      <c r="A1000" s="17">
        <f>IFERROR(_xlfn.XLOOKUP([1]!INVENTARIO[[#This Row],[CODIGO CONCATENADO]],[1]!Tabla1[[CODIGO CONCATENADO ]],[1]!Tabla1[FECHA],,0,-1),"")</f>
        <v>44720</v>
      </c>
      <c r="B1000" s="17">
        <f>IFERROR(_xlfn.XLOOKUP([1]!INVENTARIO[[#This Row],[CODIGO CONCATENADO]],[1]!Tabla1[[CODIGO CONCATENADO ]],[1]!Tabla1[FECHA],,0,-1),"")</f>
        <v>44720</v>
      </c>
      <c r="C1000" s="18" t="str">
        <f>+[1]!Tabla3[[#This Row],[Secuencia]]</f>
        <v>MG0148</v>
      </c>
      <c r="D1000" s="19" t="str">
        <f>+[1]!Tabla3[[#This Row],[Descripcion]]</f>
        <v>CLIPS No. 1 (PEQUEÑO)</v>
      </c>
      <c r="E1000" s="18" t="str">
        <f>+[1]!Tabla3[[#This Row],[Unidad de medida]]</f>
        <v>CAJAS</v>
      </c>
      <c r="F1000" s="20">
        <f>+[1]!INVENTARIO[[#This Row],[CANTIDAD INICIAL]]+[1]!INVENTARIO[[#This Row],[ENTRADAS]]-[1]!INVENTARIO[[#This Row],[SALIDAS]]+[1]!INVENTARIO[[#This Row],[AJUSTES]]</f>
        <v>231</v>
      </c>
      <c r="G1000" s="21">
        <f>IFERROR(_xlfn.XLOOKUP([1]!INVENTARIO[[#This Row],[CODIGO CONCATENADO]],[1]!Tabla1[[CODIGO CONCATENADO ]],[1]!Tabla1[COSTO],,0,-1),"")</f>
        <v>14</v>
      </c>
      <c r="H1000" s="21">
        <f>+IFERROR([1]!INVENTARIO[[#This Row],[STOCK (BALANCE)]]*[1]!INVENTARIO[[#This Row],[COSTO UNITARIO]],"")</f>
        <v>3234</v>
      </c>
    </row>
    <row r="1001" spans="1:8" x14ac:dyDescent="0.25">
      <c r="A1001" s="12">
        <f>IFERROR(_xlfn.XLOOKUP([1]!INVENTARIO[[#This Row],[CODIGO CONCATENADO]],[1]!Tabla1[[CODIGO CONCATENADO ]],[1]!Tabla1[FECHA],,0,-1),"")</f>
        <v>44720</v>
      </c>
      <c r="B1001" s="12">
        <f>IFERROR(_xlfn.XLOOKUP([1]!INVENTARIO[[#This Row],[CODIGO CONCATENADO]],[1]!Tabla1[[CODIGO CONCATENADO ]],[1]!Tabla1[FECHA],,0,-1),"")</f>
        <v>44720</v>
      </c>
      <c r="C1001" s="13" t="str">
        <f>+[1]!Tabla3[[#This Row],[Secuencia]]</f>
        <v>MG0149</v>
      </c>
      <c r="D1001" s="14" t="str">
        <f>+[1]!Tabla3[[#This Row],[Descripcion]]</f>
        <v>RESMAS PAPEL DE HIJO BLANCO</v>
      </c>
      <c r="E1001" s="13" t="str">
        <f>+[1]!Tabla3[[#This Row],[Unidad de medida]]</f>
        <v>RESMAS</v>
      </c>
      <c r="F1001" s="15">
        <f>+[1]!INVENTARIO[[#This Row],[CANTIDAD INICIAL]]+[1]!INVENTARIO[[#This Row],[ENTRADAS]]-[1]!INVENTARIO[[#This Row],[SALIDAS]]+[1]!INVENTARIO[[#This Row],[AJUSTES]]</f>
        <v>20</v>
      </c>
      <c r="G1001" s="16">
        <f>IFERROR(_xlfn.XLOOKUP([1]!INVENTARIO[[#This Row],[CODIGO CONCATENADO]],[1]!Tabla1[[CODIGO CONCATENADO ]],[1]!Tabla1[COSTO],,0,-1),"")</f>
        <v>432.25</v>
      </c>
      <c r="H1001" s="16">
        <f>+IFERROR([1]!INVENTARIO[[#This Row],[STOCK (BALANCE)]]*[1]!INVENTARIO[[#This Row],[COSTO UNITARIO]],"")</f>
        <v>8645</v>
      </c>
    </row>
    <row r="1002" spans="1:8" x14ac:dyDescent="0.25">
      <c r="A1002" s="17">
        <f>IFERROR(_xlfn.XLOOKUP([1]!INVENTARIO[[#This Row],[CODIGO CONCATENADO]],[1]!Tabla1[[CODIGO CONCATENADO ]],[1]!Tabla1[FECHA],,0,-1),"")</f>
        <v>44720</v>
      </c>
      <c r="B1002" s="17">
        <f>IFERROR(_xlfn.XLOOKUP([1]!INVENTARIO[[#This Row],[CODIGO CONCATENADO]],[1]!Tabla1[[CODIGO CONCATENADO ]],[1]!Tabla1[FECHA],,0,-1),"")</f>
        <v>44720</v>
      </c>
      <c r="C1002" s="18" t="str">
        <f>+[1]!Tabla3[[#This Row],[Secuencia]]</f>
        <v>MG0150</v>
      </c>
      <c r="D1002" s="19" t="str">
        <f>+[1]!Tabla3[[#This Row],[Descripcion]]</f>
        <v>GUILLOTINA 15 PULGADAS</v>
      </c>
      <c r="E1002" s="18" t="str">
        <f>+[1]!Tabla3[[#This Row],[Unidad de medida]]</f>
        <v>UNIDAD</v>
      </c>
      <c r="F1002" s="20">
        <f>+[1]!INVENTARIO[[#This Row],[CANTIDAD INICIAL]]+[1]!INVENTARIO[[#This Row],[ENTRADAS]]-[1]!INVENTARIO[[#This Row],[SALIDAS]]+[1]!INVENTARIO[[#This Row],[AJUSTES]]</f>
        <v>0</v>
      </c>
      <c r="G1002" s="21">
        <f>IFERROR(_xlfn.XLOOKUP([1]!INVENTARIO[[#This Row],[CODIGO CONCATENADO]],[1]!Tabla1[[CODIGO CONCATENADO ]],[1]!Tabla1[COSTO],,0,-1),"")</f>
        <v>2100</v>
      </c>
      <c r="H1002" s="21">
        <f>+IFERROR([1]!INVENTARIO[[#This Row],[STOCK (BALANCE)]]*[1]!INVENTARIO[[#This Row],[COSTO UNITARIO]],"")</f>
        <v>0</v>
      </c>
    </row>
    <row r="1003" spans="1:8" x14ac:dyDescent="0.25">
      <c r="A1003" s="12">
        <f>IFERROR(_xlfn.XLOOKUP([1]!INVENTARIO[[#This Row],[CODIGO CONCATENADO]],[1]!Tabla1[[CODIGO CONCATENADO ]],[1]!Tabla1[FECHA],,0,-1),"")</f>
        <v>44722</v>
      </c>
      <c r="B1003" s="12">
        <f>IFERROR(_xlfn.XLOOKUP([1]!INVENTARIO[[#This Row],[CODIGO CONCATENADO]],[1]!Tabla1[[CODIGO CONCATENADO ]],[1]!Tabla1[FECHA],,0,-1),"")</f>
        <v>44722</v>
      </c>
      <c r="C1003" s="13" t="str">
        <f>+[1]!Tabla3[[#This Row],[Secuencia]]</f>
        <v>MG0151</v>
      </c>
      <c r="D1003" s="14" t="str">
        <f>+[1]!Tabla3[[#This Row],[Descripcion]]</f>
        <v>REDONDEADORAS DE ESQUINAS PARA CARNET</v>
      </c>
      <c r="E1003" s="13" t="str">
        <f>+[1]!Tabla3[[#This Row],[Unidad de medida]]</f>
        <v>UNIDAD</v>
      </c>
      <c r="F1003" s="15">
        <f>+[1]!INVENTARIO[[#This Row],[CANTIDAD INICIAL]]+[1]!INVENTARIO[[#This Row],[ENTRADAS]]-[1]!INVENTARIO[[#This Row],[SALIDAS]]+[1]!INVENTARIO[[#This Row],[AJUSTES]]</f>
        <v>0</v>
      </c>
      <c r="G1003" s="16">
        <f>IFERROR(_xlfn.XLOOKUP([1]!INVENTARIO[[#This Row],[CODIGO CONCATENADO]],[1]!Tabla1[[CODIGO CONCATENADO ]],[1]!Tabla1[COSTO],,0,-1),"")</f>
        <v>21186.44</v>
      </c>
      <c r="H1003" s="16">
        <f>+IFERROR([1]!INVENTARIO[[#This Row],[STOCK (BALANCE)]]*[1]!INVENTARIO[[#This Row],[COSTO UNITARIO]],"")</f>
        <v>0</v>
      </c>
    </row>
    <row r="1004" spans="1:8" x14ac:dyDescent="0.25">
      <c r="A1004" s="17">
        <f>IFERROR(_xlfn.XLOOKUP([1]!INVENTARIO[[#This Row],[CODIGO CONCATENADO]],[1]!Tabla1[[CODIGO CONCATENADO ]],[1]!Tabla1[FECHA],,0,-1),"")</f>
        <v>44725</v>
      </c>
      <c r="B1004" s="17">
        <f>IFERROR(_xlfn.XLOOKUP([1]!INVENTARIO[[#This Row],[CODIGO CONCATENADO]],[1]!Tabla1[[CODIGO CONCATENADO ]],[1]!Tabla1[FECHA],,0,-1),"")</f>
        <v>44725</v>
      </c>
      <c r="C1004" s="18" t="str">
        <f>+[1]!Tabla3[[#This Row],[Secuencia]]</f>
        <v>MG0152</v>
      </c>
      <c r="D1004" s="19" t="str">
        <f>+[1]!Tabla3[[#This Row],[Descripcion]]</f>
        <v>TARJETA DE PRESENTACION</v>
      </c>
      <c r="E1004" s="18" t="str">
        <f>+[1]!Tabla3[[#This Row],[Unidad de medida]]</f>
        <v>UNIDAD</v>
      </c>
      <c r="F1004" s="20">
        <f>+[1]!INVENTARIO[[#This Row],[CANTIDAD INICIAL]]+[1]!INVENTARIO[[#This Row],[ENTRADAS]]-[1]!INVENTARIO[[#This Row],[SALIDAS]]+[1]!INVENTARIO[[#This Row],[AJUSTES]]</f>
        <v>0</v>
      </c>
      <c r="G1004" s="21">
        <f>IFERROR(_xlfn.XLOOKUP([1]!INVENTARIO[[#This Row],[CODIGO CONCATENADO]],[1]!Tabla1[[CODIGO CONCATENADO ]],[1]!Tabla1[COSTO],,0,-1),"")</f>
        <v>10.59</v>
      </c>
      <c r="H1004" s="21">
        <f>+IFERROR([1]!INVENTARIO[[#This Row],[STOCK (BALANCE)]]*[1]!INVENTARIO[[#This Row],[COSTO UNITARIO]],"")</f>
        <v>0</v>
      </c>
    </row>
    <row r="1005" spans="1:8" ht="30" x14ac:dyDescent="0.25">
      <c r="A1005" s="12">
        <f>IFERROR(_xlfn.XLOOKUP([1]!INVENTARIO[[#This Row],[CODIGO CONCATENADO]],[1]!Tabla1[[CODIGO CONCATENADO ]],[1]!Tabla1[FECHA],,0,-1),"")</f>
        <v>44735</v>
      </c>
      <c r="B1005" s="12">
        <f>IFERROR(_xlfn.XLOOKUP([1]!INVENTARIO[[#This Row],[CODIGO CONCATENADO]],[1]!Tabla1[[CODIGO CONCATENADO ]],[1]!Tabla1[FECHA],,0,-1),"")</f>
        <v>44735</v>
      </c>
      <c r="C1005" s="13" t="str">
        <f>+[1]!Tabla3[[#This Row],[Secuencia]]</f>
        <v>INS0061</v>
      </c>
      <c r="D1005" s="14" t="str">
        <f>+[1]!Tabla3[[#This Row],[Descripcion]]</f>
        <v>FARDOS DE BOTELLITAS DE AGUA (DONACION ACTIVIDAD BICICLETA 2022)</v>
      </c>
      <c r="E1005" s="13" t="str">
        <f>+[1]!Tabla3[[#This Row],[Unidad de medida]]</f>
        <v>FARDOS</v>
      </c>
      <c r="F1005" s="15">
        <f>+[1]!INVENTARIO[[#This Row],[CANTIDAD INICIAL]]+[1]!INVENTARIO[[#This Row],[ENTRADAS]]-[1]!INVENTARIO[[#This Row],[SALIDAS]]+[1]!INVENTARIO[[#This Row],[AJUSTES]]</f>
        <v>11</v>
      </c>
      <c r="G1005" s="16">
        <f>IFERROR(_xlfn.XLOOKUP([1]!INVENTARIO[[#This Row],[CODIGO CONCATENADO]],[1]!Tabla1[[CODIGO CONCATENADO ]],[1]!Tabla1[COSTO],,0,-1),"")</f>
        <v>125</v>
      </c>
      <c r="H1005" s="16">
        <f>+IFERROR([1]!INVENTARIO[[#This Row],[STOCK (BALANCE)]]*[1]!INVENTARIO[[#This Row],[COSTO UNITARIO]],"")</f>
        <v>1375</v>
      </c>
    </row>
    <row r="1006" spans="1:8" ht="15.75" x14ac:dyDescent="0.25">
      <c r="A1006" s="12"/>
      <c r="B1006" s="12"/>
      <c r="C1006" s="13"/>
      <c r="D1006" s="14"/>
      <c r="E1006" s="13"/>
      <c r="F1006" s="23" t="s">
        <v>10</v>
      </c>
      <c r="G1006" s="24"/>
      <c r="H1006" s="22">
        <v>14359701.66</v>
      </c>
    </row>
  </sheetData>
  <sheetProtection algorithmName="SHA-512" hashValue="BU/t2mQfE/y2nCpYmjIsup3PlmZusyO2DJCEQf+jc+2Nn4Zyzkbh0vxtgOZGxSJqYgUJM9p6qPxiAklLnjwJrQ==" saltValue="Qvsk+EDvlNl7Qvge/oquBw==" spinCount="100000" sheet="1"/>
  <autoFilter ref="A6:H1006"/>
  <mergeCells count="1">
    <mergeCell ref="F1006:G1006"/>
  </mergeCells>
  <conditionalFormatting sqref="A6:B6">
    <cfRule type="duplicateValues" dxfId="1" priority="2"/>
  </conditionalFormatting>
  <conditionalFormatting sqref="I2:K2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dcterms:created xsi:type="dcterms:W3CDTF">2022-07-01T13:17:23Z</dcterms:created>
  <dcterms:modified xsi:type="dcterms:W3CDTF">2025-03-27T12:54:36Z</dcterms:modified>
</cp:coreProperties>
</file>